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1" l="1"/>
  <c r="W35" i="1"/>
  <c r="V23" i="1"/>
  <c r="W23" i="1"/>
  <c r="V24" i="1"/>
  <c r="W24" i="1"/>
  <c r="V25" i="1"/>
  <c r="W25" i="1"/>
  <c r="V26" i="1"/>
  <c r="W26" i="1"/>
  <c r="V27" i="1"/>
  <c r="W27" i="1"/>
  <c r="V21" i="1"/>
  <c r="W6" i="1"/>
  <c r="W14" i="1" s="1"/>
  <c r="V6" i="1"/>
  <c r="V14" i="1" s="1"/>
  <c r="W21" i="1" l="1"/>
  <c r="U35" i="1" l="1"/>
  <c r="T35" i="1"/>
  <c r="U27" i="1"/>
  <c r="T27" i="1"/>
  <c r="U26" i="1"/>
  <c r="T26" i="1"/>
  <c r="U25" i="1"/>
  <c r="T25" i="1"/>
  <c r="U24" i="1"/>
  <c r="T24" i="1"/>
  <c r="U23" i="1"/>
  <c r="T23" i="1"/>
  <c r="U21" i="1"/>
  <c r="T21" i="1"/>
  <c r="U6" i="1"/>
  <c r="U14" i="1" s="1"/>
  <c r="T6" i="1"/>
  <c r="T14" i="1" s="1"/>
  <c r="E73" i="1" l="1"/>
  <c r="D73" i="1"/>
  <c r="C73" i="1"/>
  <c r="G12" i="1" l="1"/>
  <c r="H12" i="1"/>
  <c r="I12" i="1"/>
  <c r="J12" i="1"/>
  <c r="K12" i="1"/>
  <c r="L12" i="1"/>
  <c r="M12" i="1"/>
  <c r="N12" i="1"/>
  <c r="O12" i="1"/>
  <c r="P12" i="1"/>
  <c r="Q12" i="1"/>
  <c r="R12" i="1"/>
  <c r="S12" i="1"/>
  <c r="F12" i="1"/>
  <c r="S11" i="1"/>
  <c r="R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D11" i="1"/>
  <c r="S10" i="1"/>
  <c r="R10" i="1"/>
  <c r="Q10" i="1"/>
  <c r="P10" i="1"/>
  <c r="O10" i="1"/>
  <c r="N10" i="1"/>
  <c r="M10" i="1"/>
  <c r="L10" i="1"/>
  <c r="J10" i="1"/>
  <c r="K10" i="1"/>
  <c r="I10" i="1"/>
  <c r="H10" i="1"/>
  <c r="G10" i="1"/>
  <c r="F10" i="1"/>
  <c r="E10" i="1"/>
  <c r="E6" i="1" s="1"/>
  <c r="D10" i="1"/>
  <c r="D27" i="1" l="1"/>
  <c r="E27" i="1"/>
  <c r="D26" i="1"/>
  <c r="E26" i="1"/>
  <c r="D25" i="1"/>
  <c r="E25" i="1"/>
  <c r="D24" i="1"/>
  <c r="E24" i="1"/>
  <c r="D23" i="1"/>
  <c r="E23" i="1"/>
  <c r="E35" i="1"/>
  <c r="D35" i="1"/>
  <c r="Q27" i="1"/>
  <c r="P27" i="1"/>
  <c r="O27" i="1"/>
  <c r="N27" i="1"/>
  <c r="I27" i="1"/>
  <c r="H27" i="1"/>
  <c r="G27" i="1"/>
  <c r="F27" i="1"/>
  <c r="Q26" i="1"/>
  <c r="P26" i="1"/>
  <c r="O26" i="1"/>
  <c r="N26" i="1"/>
  <c r="M26" i="1"/>
  <c r="L26" i="1"/>
  <c r="I26" i="1"/>
  <c r="H26" i="1"/>
  <c r="G26" i="1"/>
  <c r="F26" i="1"/>
  <c r="Q24" i="1"/>
  <c r="P24" i="1"/>
  <c r="I24" i="1"/>
  <c r="H24" i="1"/>
  <c r="Q23" i="1"/>
  <c r="P23" i="1"/>
  <c r="O23" i="1"/>
  <c r="N23" i="1"/>
  <c r="I23" i="1"/>
  <c r="H23" i="1"/>
  <c r="G23" i="1"/>
  <c r="F23" i="1"/>
  <c r="Q21" i="1"/>
  <c r="P21" i="1"/>
  <c r="O21" i="1"/>
  <c r="N21" i="1"/>
  <c r="M21" i="1"/>
  <c r="L21" i="1"/>
  <c r="I21" i="1"/>
  <c r="H21" i="1"/>
  <c r="G21" i="1"/>
  <c r="F21" i="1"/>
  <c r="S13" i="1"/>
  <c r="S27" i="1" s="1"/>
  <c r="R13" i="1"/>
  <c r="R27" i="1" s="1"/>
  <c r="Q13" i="1"/>
  <c r="P13" i="1"/>
  <c r="O13" i="1"/>
  <c r="N13" i="1"/>
  <c r="M13" i="1"/>
  <c r="M27" i="1" s="1"/>
  <c r="L13" i="1"/>
  <c r="L27" i="1" s="1"/>
  <c r="K13" i="1"/>
  <c r="K27" i="1" s="1"/>
  <c r="J13" i="1"/>
  <c r="J27" i="1" s="1"/>
  <c r="I13" i="1"/>
  <c r="H13" i="1"/>
  <c r="G13" i="1"/>
  <c r="F13" i="1"/>
  <c r="E13" i="1"/>
  <c r="D13" i="1"/>
  <c r="S26" i="1"/>
  <c r="R26" i="1"/>
  <c r="K26" i="1"/>
  <c r="J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S24" i="1"/>
  <c r="R24" i="1"/>
  <c r="O24" i="1"/>
  <c r="N24" i="1"/>
  <c r="M24" i="1"/>
  <c r="L24" i="1"/>
  <c r="K24" i="1"/>
  <c r="J24" i="1"/>
  <c r="G24" i="1"/>
  <c r="F24" i="1"/>
  <c r="S9" i="1"/>
  <c r="S23" i="1" s="1"/>
  <c r="R9" i="1"/>
  <c r="R23" i="1" s="1"/>
  <c r="Q9" i="1"/>
  <c r="P9" i="1"/>
  <c r="O9" i="1"/>
  <c r="N9" i="1"/>
  <c r="M9" i="1"/>
  <c r="M23" i="1" s="1"/>
  <c r="L9" i="1"/>
  <c r="L23" i="1" s="1"/>
  <c r="K9" i="1"/>
  <c r="K23" i="1" s="1"/>
  <c r="J9" i="1"/>
  <c r="J23" i="1" s="1"/>
  <c r="I9" i="1"/>
  <c r="H9" i="1"/>
  <c r="G9" i="1"/>
  <c r="F9" i="1"/>
  <c r="E9" i="1"/>
  <c r="E14" i="1" s="1"/>
  <c r="D9" i="1"/>
  <c r="D6" i="1" s="1"/>
  <c r="D14" i="1" s="1"/>
  <c r="S7" i="1"/>
  <c r="S21" i="1" s="1"/>
  <c r="R7" i="1"/>
  <c r="R6" i="1" s="1"/>
  <c r="R14" i="1" s="1"/>
  <c r="Q7" i="1"/>
  <c r="P7" i="1"/>
  <c r="O7" i="1"/>
  <c r="O6" i="1" s="1"/>
  <c r="O14" i="1" s="1"/>
  <c r="N7" i="1"/>
  <c r="N6" i="1" s="1"/>
  <c r="N14" i="1" s="1"/>
  <c r="M7" i="1"/>
  <c r="M6" i="1" s="1"/>
  <c r="M14" i="1" s="1"/>
  <c r="L7" i="1"/>
  <c r="L6" i="1" s="1"/>
  <c r="L14" i="1" s="1"/>
  <c r="K7" i="1"/>
  <c r="K21" i="1" s="1"/>
  <c r="J7" i="1"/>
  <c r="J21" i="1" s="1"/>
  <c r="I7" i="1"/>
  <c r="H7" i="1"/>
  <c r="G7" i="1"/>
  <c r="G6" i="1" s="1"/>
  <c r="G14" i="1" s="1"/>
  <c r="F7" i="1"/>
  <c r="F6" i="1" s="1"/>
  <c r="F14" i="1" s="1"/>
  <c r="Q6" i="1"/>
  <c r="Q14" i="1" s="1"/>
  <c r="P6" i="1"/>
  <c r="P14" i="1" s="1"/>
  <c r="I6" i="1"/>
  <c r="I14" i="1" s="1"/>
  <c r="H6" i="1"/>
  <c r="H14" i="1" s="1"/>
  <c r="J6" i="1" l="1"/>
  <c r="J14" i="1" s="1"/>
  <c r="K6" i="1"/>
  <c r="K14" i="1" s="1"/>
  <c r="R21" i="1"/>
  <c r="S6" i="1"/>
  <c r="S14" i="1" s="1"/>
  <c r="H35" i="1" l="1"/>
  <c r="R35" i="1"/>
  <c r="K35" i="1"/>
  <c r="P35" i="1"/>
  <c r="G35" i="1"/>
  <c r="F35" i="1"/>
  <c r="M35" i="1"/>
  <c r="L35" i="1"/>
  <c r="S35" i="1"/>
  <c r="N35" i="1"/>
  <c r="Q35" i="1"/>
  <c r="J35" i="1"/>
  <c r="O35" i="1"/>
  <c r="I35" i="1"/>
</calcChain>
</file>

<file path=xl/sharedStrings.xml><?xml version="1.0" encoding="utf-8"?>
<sst xmlns="http://schemas.openxmlformats.org/spreadsheetml/2006/main" count="71" uniqueCount="32">
  <si>
    <r>
      <t>1000 km</t>
    </r>
    <r>
      <rPr>
        <vertAlign val="superscript"/>
        <sz val="12"/>
        <color indexed="8"/>
        <rFont val="Calibri"/>
        <family val="2"/>
        <charset val="238"/>
      </rPr>
      <t>2</t>
    </r>
  </si>
  <si>
    <r>
      <t>1000 km</t>
    </r>
    <r>
      <rPr>
        <b/>
        <vertAlign val="superscript"/>
        <sz val="12"/>
        <rFont val="Calibri"/>
        <family val="2"/>
        <charset val="238"/>
      </rPr>
      <t>2</t>
    </r>
  </si>
  <si>
    <r>
      <t>1000 km</t>
    </r>
    <r>
      <rPr>
        <vertAlign val="superscript"/>
        <sz val="12"/>
        <rFont val="Calibri"/>
        <family val="2"/>
        <charset val="238"/>
      </rPr>
      <t>2</t>
    </r>
  </si>
  <si>
    <t>%</t>
  </si>
  <si>
    <t>Ia - Strict Nature Reserve</t>
  </si>
  <si>
    <t>Ib - Wilderness Area</t>
  </si>
  <si>
    <t>II - National Park</t>
  </si>
  <si>
    <t xml:space="preserve">III - Natural Monument </t>
  </si>
  <si>
    <t>IV – Nature park</t>
  </si>
  <si>
    <t>V - Protected Landscape</t>
  </si>
  <si>
    <t>VI - Multipurpose Area</t>
  </si>
  <si>
    <t>Country area</t>
  </si>
  <si>
    <t>Total areas under protection</t>
  </si>
  <si>
    <t>area</t>
  </si>
  <si>
    <t>number</t>
  </si>
  <si>
    <t>unit</t>
  </si>
  <si>
    <t>Total number of protected areas</t>
  </si>
  <si>
    <r>
      <t>Table 4. Identified Emerald areas</t>
    </r>
    <r>
      <rPr>
        <sz val="11"/>
        <color indexed="8"/>
        <rFont val="Arial"/>
        <family val="2"/>
        <charset val="204"/>
      </rPr>
      <t xml:space="preserve"> </t>
    </r>
  </si>
  <si>
    <t>First project
(2002-2003)</t>
  </si>
  <si>
    <t>Second project
(2004)</t>
  </si>
  <si>
    <t>Third project
(2005-2006)</t>
  </si>
  <si>
    <t>Fourth project
(2008)</t>
  </si>
  <si>
    <t>Total</t>
  </si>
  <si>
    <t>Number</t>
  </si>
  <si>
    <t>Area (km2)</t>
  </si>
  <si>
    <t>% of total area of Emerald sites</t>
  </si>
  <si>
    <t>Table 1: Area and share of designated areas in the country area</t>
  </si>
  <si>
    <t xml:space="preserve">Share of total designated areas in the country area </t>
  </si>
  <si>
    <t>IUCN categories of designated areas</t>
  </si>
  <si>
    <t>Table 2: Share of individual national categories of designated areas on the overall territory of the Republic of Macedonia</t>
  </si>
  <si>
    <t>Table 3: Number of designated areas</t>
  </si>
  <si>
    <r>
      <t xml:space="preserve">Source: </t>
    </r>
    <r>
      <rPr>
        <sz val="11"/>
        <color theme="1"/>
        <rFont val="Calibri"/>
        <family val="2"/>
        <charset val="204"/>
      </rPr>
      <t>MoEPP -</t>
    </r>
    <r>
      <rPr>
        <b/>
        <sz val="11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</rPr>
      <t>CDDA,Emerald database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</si>
</sst>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/>
    </xf>
    <xf numFmtId="2" fontId="0" fillId="0" borderId="0" xfId="0" applyNumberFormat="1" applyFont="1" applyFill="1"/>
    <xf numFmtId="1" fontId="7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/>
    <xf numFmtId="0" fontId="0" fillId="0" borderId="0" xfId="0" applyFont="1" applyFill="1" applyAlignment="1">
      <alignment horizontal="left"/>
    </xf>
    <xf numFmtId="0" fontId="18" fillId="0" borderId="0" xfId="0" applyFont="1" applyAlignment="1">
      <alignment vertical="center"/>
    </xf>
    <xf numFmtId="0" fontId="0" fillId="0" borderId="1" xfId="0" applyFont="1" applyFill="1" applyBorder="1"/>
    <xf numFmtId="164" fontId="0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Standard 2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1856214813053E-2"/>
          <c:y val="4.3167259379608927E-2"/>
          <c:w val="0.88220851806144429"/>
          <c:h val="0.77602712275847752"/>
        </c:manualLayout>
      </c:layout>
      <c:area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Total areas under protection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Sheet1!$D$6:$W$6</c:f>
              <c:numCache>
                <c:formatCode>0.00</c:formatCode>
                <c:ptCount val="20"/>
                <c:pt idx="0">
                  <c:v>1.8357603</c:v>
                </c:pt>
                <c:pt idx="1">
                  <c:v>1.9446302999999998</c:v>
                </c:pt>
                <c:pt idx="2">
                  <c:v>2.0856602999999998</c:v>
                </c:pt>
                <c:pt idx="3">
                  <c:v>2.1247202999999999</c:v>
                </c:pt>
                <c:pt idx="4">
                  <c:v>2.1247202999999999</c:v>
                </c:pt>
                <c:pt idx="5">
                  <c:v>2.1481303</c:v>
                </c:pt>
                <c:pt idx="6">
                  <c:v>2.1481303</c:v>
                </c:pt>
                <c:pt idx="7">
                  <c:v>2.1481303</c:v>
                </c:pt>
                <c:pt idx="8">
                  <c:v>2.1915803</c:v>
                </c:pt>
                <c:pt idx="9">
                  <c:v>2.2380803</c:v>
                </c:pt>
                <c:pt idx="10">
                  <c:v>2.2381803000000002</c:v>
                </c:pt>
                <c:pt idx="11">
                  <c:v>2.2393803000000001</c:v>
                </c:pt>
                <c:pt idx="12">
                  <c:v>2.2631664999999996</c:v>
                </c:pt>
                <c:pt idx="13">
                  <c:v>2.2695864999999995</c:v>
                </c:pt>
                <c:pt idx="14">
                  <c:v>2.2679564999999999</c:v>
                </c:pt>
                <c:pt idx="15">
                  <c:v>2.2680965</c:v>
                </c:pt>
                <c:pt idx="16">
                  <c:v>2.2989999999999995</c:v>
                </c:pt>
                <c:pt idx="17">
                  <c:v>2.2989999999999995</c:v>
                </c:pt>
                <c:pt idx="18">
                  <c:v>2.2989999999999995</c:v>
                </c:pt>
                <c:pt idx="19">
                  <c:v>2.2989999999999995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3540352"/>
        <c:axId val="203540912"/>
      </c:areaChart>
      <c:catAx>
        <c:axId val="20354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540912"/>
        <c:crosses val="autoZero"/>
        <c:auto val="1"/>
        <c:lblAlgn val="ctr"/>
        <c:lblOffset val="100"/>
        <c:noMultiLvlLbl val="0"/>
      </c:catAx>
      <c:valAx>
        <c:axId val="203540912"/>
        <c:scaling>
          <c:orientation val="minMax"/>
          <c:max val="2.5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1000 km2</a:t>
                </a:r>
              </a:p>
            </c:rich>
          </c:tx>
          <c:layout>
            <c:manualLayout>
              <c:xMode val="edge"/>
              <c:yMode val="edge"/>
              <c:x val="1.032258064516129E-2"/>
              <c:y val="0.34695459816520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540352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83234036588957E-2"/>
          <c:y val="3.8244225929475677E-2"/>
          <c:w val="0.9028325888837998"/>
          <c:h val="0.630339579707728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Ia - Strict Nature Reserve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Sheet1!$D$7:$W$7</c:f>
              <c:numCache>
                <c:formatCode>General</c:formatCode>
                <c:ptCount val="20"/>
                <c:pt idx="2" formatCode="0.00">
                  <c:v>0.12079999999999999</c:v>
                </c:pt>
                <c:pt idx="3" formatCode="0.00">
                  <c:v>0.12079999999999999</c:v>
                </c:pt>
                <c:pt idx="4" formatCode="0.00">
                  <c:v>0.12079999999999999</c:v>
                </c:pt>
                <c:pt idx="5" formatCode="0.00">
                  <c:v>0.12154999999999999</c:v>
                </c:pt>
                <c:pt idx="6" formatCode="0.00">
                  <c:v>0.12154999999999999</c:v>
                </c:pt>
                <c:pt idx="7" formatCode="0.00">
                  <c:v>0.12154999999999999</c:v>
                </c:pt>
                <c:pt idx="8" formatCode="0.00">
                  <c:v>0.12154999999999999</c:v>
                </c:pt>
                <c:pt idx="9" formatCode="0.00">
                  <c:v>0.12154999999999999</c:v>
                </c:pt>
                <c:pt idx="10" formatCode="0.00">
                  <c:v>0.12154999999999999</c:v>
                </c:pt>
                <c:pt idx="11" formatCode="0.00">
                  <c:v>0.12154999999999999</c:v>
                </c:pt>
                <c:pt idx="12" formatCode="0.00">
                  <c:v>0.12103220000000001</c:v>
                </c:pt>
                <c:pt idx="13" formatCode="0.00">
                  <c:v>0.12103220000000001</c:v>
                </c:pt>
                <c:pt idx="14" formatCode="0.00">
                  <c:v>0.10023220000000001</c:v>
                </c:pt>
                <c:pt idx="15" formatCode="0.00">
                  <c:v>0.10023220000000001</c:v>
                </c:pt>
                <c:pt idx="16" formatCode="0.00">
                  <c:v>7.8E-2</c:v>
                </c:pt>
                <c:pt idx="17" formatCode="0.00">
                  <c:v>7.8E-2</c:v>
                </c:pt>
                <c:pt idx="18" formatCode="0.00">
                  <c:v>7.8E-2</c:v>
                </c:pt>
                <c:pt idx="19" formatCode="0.00">
                  <c:v>7.8E-2</c:v>
                </c:pt>
              </c:numCache>
            </c:numRef>
          </c:val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Ib - Wilderness Area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Sheet1!$D$8:$W$8</c:f>
              <c:numCache>
                <c:formatCode>General</c:formatCode>
                <c:ptCount val="20"/>
              </c:numCache>
            </c:numRef>
          </c:val>
        </c:ser>
        <c:ser>
          <c:idx val="2"/>
          <c:order val="2"/>
          <c:tx>
            <c:strRef>
              <c:f>Sheet1!$B$9</c:f>
              <c:strCache>
                <c:ptCount val="1"/>
                <c:pt idx="0">
                  <c:v>II - National Park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Sheet1!$D$9:$W$9</c:f>
              <c:numCache>
                <c:formatCode>0.00</c:formatCode>
                <c:ptCount val="20"/>
                <c:pt idx="0">
                  <c:v>1.08338</c:v>
                </c:pt>
                <c:pt idx="1">
                  <c:v>1.08338</c:v>
                </c:pt>
                <c:pt idx="2">
                  <c:v>1.08338</c:v>
                </c:pt>
                <c:pt idx="3">
                  <c:v>1.08338</c:v>
                </c:pt>
                <c:pt idx="4">
                  <c:v>1.08338</c:v>
                </c:pt>
                <c:pt idx="5">
                  <c:v>1.08338</c:v>
                </c:pt>
                <c:pt idx="6">
                  <c:v>1.08338</c:v>
                </c:pt>
                <c:pt idx="7">
                  <c:v>1.08338</c:v>
                </c:pt>
                <c:pt idx="8">
                  <c:v>1.08338</c:v>
                </c:pt>
                <c:pt idx="9">
                  <c:v>1.1298800000000002</c:v>
                </c:pt>
                <c:pt idx="10">
                  <c:v>1.1298800000000002</c:v>
                </c:pt>
                <c:pt idx="11">
                  <c:v>1.1298800000000002</c:v>
                </c:pt>
                <c:pt idx="12">
                  <c:v>1.153894</c:v>
                </c:pt>
                <c:pt idx="13">
                  <c:v>1.1560239999999999</c:v>
                </c:pt>
                <c:pt idx="14">
                  <c:v>1.1560239999999999</c:v>
                </c:pt>
                <c:pt idx="15">
                  <c:v>1.1560239999999999</c:v>
                </c:pt>
                <c:pt idx="16">
                  <c:v>1.1499999999999999</c:v>
                </c:pt>
                <c:pt idx="17" formatCode="0.000">
                  <c:v>1.1499999999999999</c:v>
                </c:pt>
                <c:pt idx="18" formatCode="0.000">
                  <c:v>1.1499999999999999</c:v>
                </c:pt>
                <c:pt idx="19" formatCode="0.000">
                  <c:v>1.1499999999999999</c:v>
                </c:pt>
              </c:numCache>
            </c:numRef>
          </c:val>
        </c:ser>
        <c:ser>
          <c:idx val="3"/>
          <c:order val="3"/>
          <c:tx>
            <c:strRef>
              <c:f>Sheet1!$B$10</c:f>
              <c:strCache>
                <c:ptCount val="1"/>
                <c:pt idx="0">
                  <c:v>III - Natural Monument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Sheet1!$D$10:$W$10</c:f>
              <c:numCache>
                <c:formatCode>0.00</c:formatCode>
                <c:ptCount val="20"/>
                <c:pt idx="0">
                  <c:v>0.47469</c:v>
                </c:pt>
                <c:pt idx="1">
                  <c:v>0.58355999999999997</c:v>
                </c:pt>
                <c:pt idx="2">
                  <c:v>0.60277000000000003</c:v>
                </c:pt>
                <c:pt idx="3">
                  <c:v>0.64183000000000001</c:v>
                </c:pt>
                <c:pt idx="4">
                  <c:v>0.64183000000000001</c:v>
                </c:pt>
                <c:pt idx="5">
                  <c:v>0.66449000000000003</c:v>
                </c:pt>
                <c:pt idx="6">
                  <c:v>0.66449000000000003</c:v>
                </c:pt>
                <c:pt idx="7">
                  <c:v>0.66449000000000003</c:v>
                </c:pt>
                <c:pt idx="8">
                  <c:v>0.70794000000000001</c:v>
                </c:pt>
                <c:pt idx="9">
                  <c:v>0.70794000000000001</c:v>
                </c:pt>
                <c:pt idx="10">
                  <c:v>0.70804</c:v>
                </c:pt>
                <c:pt idx="11">
                  <c:v>0.70923999999999998</c:v>
                </c:pt>
                <c:pt idx="12">
                  <c:v>0.70952999999999999</c:v>
                </c:pt>
                <c:pt idx="13">
                  <c:v>0.71382000000000001</c:v>
                </c:pt>
                <c:pt idx="14">
                  <c:v>0.71382000000000001</c:v>
                </c:pt>
                <c:pt idx="15">
                  <c:v>0.71396000000000004</c:v>
                </c:pt>
                <c:pt idx="16">
                  <c:v>0.79</c:v>
                </c:pt>
                <c:pt idx="17" formatCode="0.000">
                  <c:v>0.79</c:v>
                </c:pt>
                <c:pt idx="18" formatCode="0.000">
                  <c:v>0.79</c:v>
                </c:pt>
                <c:pt idx="19" formatCode="0.000">
                  <c:v>0.79</c:v>
                </c:pt>
              </c:numCache>
            </c:numRef>
          </c:val>
        </c:ser>
        <c:ser>
          <c:idx val="4"/>
          <c:order val="4"/>
          <c:tx>
            <c:strRef>
              <c:f>Sheet1!$B$11</c:f>
              <c:strCache>
                <c:ptCount val="1"/>
                <c:pt idx="0">
                  <c:v>IV – Nature park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Sheet1!$D$11:$W$11</c:f>
              <c:numCache>
                <c:formatCode>0.000</c:formatCode>
                <c:ptCount val="20"/>
                <c:pt idx="0">
                  <c:v>8.4600000000000005E-3</c:v>
                </c:pt>
                <c:pt idx="1">
                  <c:v>8.4600000000000005E-3</c:v>
                </c:pt>
                <c:pt idx="2">
                  <c:v>8.4600000000000005E-3</c:v>
                </c:pt>
                <c:pt idx="3">
                  <c:v>8.4600000000000005E-3</c:v>
                </c:pt>
                <c:pt idx="4">
                  <c:v>8.4600000000000005E-3</c:v>
                </c:pt>
                <c:pt idx="5">
                  <c:v>8.4600000000000005E-3</c:v>
                </c:pt>
                <c:pt idx="6">
                  <c:v>8.4600000000000005E-3</c:v>
                </c:pt>
                <c:pt idx="7">
                  <c:v>8.4600000000000005E-3</c:v>
                </c:pt>
                <c:pt idx="8">
                  <c:v>8.4600000000000005E-3</c:v>
                </c:pt>
                <c:pt idx="9">
                  <c:v>8.4600000000000005E-3</c:v>
                </c:pt>
                <c:pt idx="10">
                  <c:v>8.4600000000000005E-3</c:v>
                </c:pt>
                <c:pt idx="11">
                  <c:v>8.4600000000000005E-3</c:v>
                </c:pt>
                <c:pt idx="12">
                  <c:v>8.4600000000000005E-3</c:v>
                </c:pt>
                <c:pt idx="13">
                  <c:v>8.4600000000000005E-3</c:v>
                </c:pt>
                <c:pt idx="14">
                  <c:v>2.7629999999999998E-2</c:v>
                </c:pt>
                <c:pt idx="15">
                  <c:v>2.7629999999999998E-2</c:v>
                </c:pt>
                <c:pt idx="16" formatCode="0.00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</c:numCache>
            </c:numRef>
          </c:val>
        </c:ser>
        <c:ser>
          <c:idx val="5"/>
          <c:order val="5"/>
          <c:tx>
            <c:strRef>
              <c:f>Sheet1!$B$12</c:f>
              <c:strCache>
                <c:ptCount val="1"/>
                <c:pt idx="0">
                  <c:v>V - Protected Landscape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Sheet1!$D$12:$W$12</c:f>
              <c:numCache>
                <c:formatCode>0.00</c:formatCode>
                <c:ptCount val="20"/>
                <c:pt idx="2" formatCode="0.000">
                  <c:v>1.0200000000000001E-3</c:v>
                </c:pt>
                <c:pt idx="3" formatCode="0.000">
                  <c:v>1.0200000000000001E-3</c:v>
                </c:pt>
                <c:pt idx="4" formatCode="0.000">
                  <c:v>1.0200000000000001E-3</c:v>
                </c:pt>
                <c:pt idx="5" formatCode="0.000">
                  <c:v>1.0200000000000001E-3</c:v>
                </c:pt>
                <c:pt idx="6" formatCode="0.000">
                  <c:v>1.0200000000000001E-3</c:v>
                </c:pt>
                <c:pt idx="7" formatCode="0.000">
                  <c:v>1.0200000000000001E-3</c:v>
                </c:pt>
                <c:pt idx="8" formatCode="0.000">
                  <c:v>1.0200000000000001E-3</c:v>
                </c:pt>
                <c:pt idx="9" formatCode="0.000">
                  <c:v>1.0200000000000001E-3</c:v>
                </c:pt>
                <c:pt idx="10" formatCode="0.000">
                  <c:v>1.0200000000000001E-3</c:v>
                </c:pt>
                <c:pt idx="11" formatCode="0.000">
                  <c:v>1.0200000000000001E-3</c:v>
                </c:pt>
                <c:pt idx="12" formatCode="0.000">
                  <c:v>1.0200000000000001E-3</c:v>
                </c:pt>
                <c:pt idx="13" formatCode="0.000">
                  <c:v>1.0200000000000001E-3</c:v>
                </c:pt>
                <c:pt idx="14" formatCode="0.000">
                  <c:v>1.0200000000000001E-3</c:v>
                </c:pt>
                <c:pt idx="15" formatCode="0.000">
                  <c:v>1.0200000000000001E-3</c:v>
                </c:pt>
                <c:pt idx="16">
                  <c:v>1E-3</c:v>
                </c:pt>
                <c:pt idx="17" formatCode="0.000">
                  <c:v>1E-3</c:v>
                </c:pt>
                <c:pt idx="18" formatCode="0.000">
                  <c:v>1E-3</c:v>
                </c:pt>
                <c:pt idx="19" formatCode="0.000">
                  <c:v>1E-3</c:v>
                </c:pt>
              </c:numCache>
            </c:numRef>
          </c:val>
        </c:ser>
        <c:ser>
          <c:idx val="6"/>
          <c:order val="6"/>
          <c:tx>
            <c:strRef>
              <c:f>Sheet1!$B$13</c:f>
              <c:strCache>
                <c:ptCount val="1"/>
                <c:pt idx="0">
                  <c:v>VI - Multipurpose Area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Sheet1!$D$13:$W$13</c:f>
              <c:numCache>
                <c:formatCode>0.00</c:formatCode>
                <c:ptCount val="20"/>
                <c:pt idx="0">
                  <c:v>0.26923029999999998</c:v>
                </c:pt>
                <c:pt idx="1">
                  <c:v>0.26923029999999998</c:v>
                </c:pt>
                <c:pt idx="2">
                  <c:v>0.26923029999999998</c:v>
                </c:pt>
                <c:pt idx="3">
                  <c:v>0.26923029999999998</c:v>
                </c:pt>
                <c:pt idx="4">
                  <c:v>0.26923029999999998</c:v>
                </c:pt>
                <c:pt idx="5">
                  <c:v>0.26923029999999998</c:v>
                </c:pt>
                <c:pt idx="6">
                  <c:v>0.26923029999999998</c:v>
                </c:pt>
                <c:pt idx="7">
                  <c:v>0.26923029999999998</c:v>
                </c:pt>
                <c:pt idx="8">
                  <c:v>0.26923029999999998</c:v>
                </c:pt>
                <c:pt idx="9">
                  <c:v>0.26923029999999998</c:v>
                </c:pt>
                <c:pt idx="10">
                  <c:v>0.26923029999999998</c:v>
                </c:pt>
                <c:pt idx="11">
                  <c:v>0.26923029999999998</c:v>
                </c:pt>
                <c:pt idx="12">
                  <c:v>0.26923029999999998</c:v>
                </c:pt>
                <c:pt idx="13">
                  <c:v>0.26923029999999998</c:v>
                </c:pt>
                <c:pt idx="14">
                  <c:v>0.26923029999999998</c:v>
                </c:pt>
                <c:pt idx="15">
                  <c:v>0.26923029999999998</c:v>
                </c:pt>
                <c:pt idx="16">
                  <c:v>0.25</c:v>
                </c:pt>
                <c:pt idx="17" formatCode="0.000">
                  <c:v>0.25</c:v>
                </c:pt>
                <c:pt idx="18" formatCode="0.000">
                  <c:v>0.25</c:v>
                </c:pt>
                <c:pt idx="19" formatCode="0.000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46512"/>
        <c:axId val="203547072"/>
      </c:barChart>
      <c:catAx>
        <c:axId val="2035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547072"/>
        <c:crosses val="autoZero"/>
        <c:auto val="1"/>
        <c:lblAlgn val="ctr"/>
        <c:lblOffset val="100"/>
        <c:noMultiLvlLbl val="0"/>
      </c:catAx>
      <c:valAx>
        <c:axId val="20354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1000 km2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1.2738456836281612E-2"/>
              <c:y val="0.332249775787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54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077933694042434E-2"/>
          <c:y val="0.77357556683992912"/>
          <c:w val="0.89267467264915912"/>
          <c:h val="0.20556394628944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92564121754756E-2"/>
          <c:y val="1.9146030235110124E-2"/>
          <c:w val="0.91416588894536877"/>
          <c:h val="0.674689033116552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Sheet1!$B$21</c:f>
              <c:strCache>
                <c:ptCount val="1"/>
                <c:pt idx="0">
                  <c:v>Ia - Strict Nature Reserve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Sheet1!$D$21:$W$21</c:f>
              <c:numCache>
                <c:formatCode>General</c:formatCode>
                <c:ptCount val="20"/>
                <c:pt idx="2" formatCode="0.00">
                  <c:v>0.46980126784116982</c:v>
                </c:pt>
                <c:pt idx="3" formatCode="0.00">
                  <c:v>0.46980126784116982</c:v>
                </c:pt>
                <c:pt idx="4" formatCode="0.00">
                  <c:v>0.46980126784116982</c:v>
                </c:pt>
                <c:pt idx="5" formatCode="0.00">
                  <c:v>0.47271808034846186</c:v>
                </c:pt>
                <c:pt idx="6" formatCode="0.00">
                  <c:v>0.47271808034846186</c:v>
                </c:pt>
                <c:pt idx="7" formatCode="0.00">
                  <c:v>0.47271808034846186</c:v>
                </c:pt>
                <c:pt idx="8" formatCode="0.00">
                  <c:v>0.47271808034846186</c:v>
                </c:pt>
                <c:pt idx="9" formatCode="0.00">
                  <c:v>0.47271808034846186</c:v>
                </c:pt>
                <c:pt idx="10" formatCode="0.00">
                  <c:v>0.47271808034846186</c:v>
                </c:pt>
                <c:pt idx="11" formatCode="0.00">
                  <c:v>0.47271808034846186</c:v>
                </c:pt>
                <c:pt idx="12" formatCode="0.00">
                  <c:v>0.47070431299342747</c:v>
                </c:pt>
                <c:pt idx="13" formatCode="0.00">
                  <c:v>0.47070431299342747</c:v>
                </c:pt>
                <c:pt idx="14" formatCode="0.00">
                  <c:v>0.38981137945786182</c:v>
                </c:pt>
                <c:pt idx="15" formatCode="0.00">
                  <c:v>0.38981137945786182</c:v>
                </c:pt>
                <c:pt idx="16" formatCode="0.00">
                  <c:v>0.30334850075837128</c:v>
                </c:pt>
                <c:pt idx="17" formatCode="0.00">
                  <c:v>0.30334850075837128</c:v>
                </c:pt>
                <c:pt idx="18" formatCode="0.00">
                  <c:v>0.30334850075837128</c:v>
                </c:pt>
                <c:pt idx="19" formatCode="0.00">
                  <c:v>0.30334850075837128</c:v>
                </c:pt>
              </c:numCache>
            </c:numRef>
          </c:val>
        </c:ser>
        <c:ser>
          <c:idx val="1"/>
          <c:order val="1"/>
          <c:tx>
            <c:strRef>
              <c:f>Sheet1!$B$22</c:f>
              <c:strCache>
                <c:ptCount val="1"/>
                <c:pt idx="0">
                  <c:v>Ib - Wilderness Area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Sheet1!$D$22:$W$22</c:f>
              <c:numCache>
                <c:formatCode>General</c:formatCode>
                <c:ptCount val="20"/>
              </c:numCache>
            </c:numRef>
          </c:val>
        </c:ser>
        <c:ser>
          <c:idx val="2"/>
          <c:order val="2"/>
          <c:tx>
            <c:strRef>
              <c:f>Sheet1!$B$23</c:f>
              <c:strCache>
                <c:ptCount val="1"/>
                <c:pt idx="0">
                  <c:v>II - National Park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Sheet1!$D$23:$W$23</c:f>
              <c:numCache>
                <c:formatCode>0.00</c:formatCode>
                <c:ptCount val="20"/>
                <c:pt idx="0">
                  <c:v>4.2133551122000537</c:v>
                </c:pt>
                <c:pt idx="1">
                  <c:v>4.2133551122000537</c:v>
                </c:pt>
                <c:pt idx="2">
                  <c:v>4.2133551122000537</c:v>
                </c:pt>
                <c:pt idx="3">
                  <c:v>4.2133551122000537</c:v>
                </c:pt>
                <c:pt idx="4">
                  <c:v>4.2133551122000537</c:v>
                </c:pt>
                <c:pt idx="5">
                  <c:v>4.2133551122000537</c:v>
                </c:pt>
                <c:pt idx="6">
                  <c:v>4.2133551122000537</c:v>
                </c:pt>
                <c:pt idx="7">
                  <c:v>4.2133551122000537</c:v>
                </c:pt>
                <c:pt idx="8">
                  <c:v>4.2133551122000537</c:v>
                </c:pt>
                <c:pt idx="9">
                  <c:v>4.3941974876521614</c:v>
                </c:pt>
                <c:pt idx="10">
                  <c:v>4.3941974876521614</c:v>
                </c:pt>
                <c:pt idx="11">
                  <c:v>4.3941974876521614</c:v>
                </c:pt>
                <c:pt idx="12">
                  <c:v>4.4875899350523083</c:v>
                </c:pt>
                <c:pt idx="13">
                  <c:v>4.4958736825730172</c:v>
                </c:pt>
                <c:pt idx="14">
                  <c:v>4.4958736825730172</c:v>
                </c:pt>
                <c:pt idx="15">
                  <c:v>4.4958736825730172</c:v>
                </c:pt>
                <c:pt idx="16">
                  <c:v>4.4724458445144473</c:v>
                </c:pt>
                <c:pt idx="17">
                  <c:v>4.4724458445144473</c:v>
                </c:pt>
                <c:pt idx="18">
                  <c:v>4.4724458445144473</c:v>
                </c:pt>
                <c:pt idx="19">
                  <c:v>4.4724458445144473</c:v>
                </c:pt>
              </c:numCache>
            </c:numRef>
          </c:val>
        </c:ser>
        <c:ser>
          <c:idx val="3"/>
          <c:order val="3"/>
          <c:tx>
            <c:strRef>
              <c:f>Sheet1!$B$24</c:f>
              <c:strCache>
                <c:ptCount val="1"/>
                <c:pt idx="0">
                  <c:v>III - Natural Monument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Sheet1!$D$24:$W$24</c:f>
              <c:numCache>
                <c:formatCode>0.00</c:formatCode>
                <c:ptCount val="20"/>
                <c:pt idx="0">
                  <c:v>1.8461089721152724</c:v>
                </c:pt>
                <c:pt idx="1">
                  <c:v>2.2695134756737834</c:v>
                </c:pt>
                <c:pt idx="2">
                  <c:v>2.3442227666938904</c:v>
                </c:pt>
                <c:pt idx="3">
                  <c:v>2.496130362073659</c:v>
                </c:pt>
                <c:pt idx="4">
                  <c:v>2.496130362073659</c:v>
                </c:pt>
                <c:pt idx="5">
                  <c:v>2.584256990627309</c:v>
                </c:pt>
                <c:pt idx="6">
                  <c:v>2.584256990627309</c:v>
                </c:pt>
                <c:pt idx="7">
                  <c:v>2.584256990627309</c:v>
                </c:pt>
                <c:pt idx="8">
                  <c:v>2.753237661883094</c:v>
                </c:pt>
                <c:pt idx="9">
                  <c:v>2.753237661883094</c:v>
                </c:pt>
                <c:pt idx="10">
                  <c:v>2.7536265702173996</c:v>
                </c:pt>
                <c:pt idx="11">
                  <c:v>2.7582934702290669</c:v>
                </c:pt>
                <c:pt idx="12">
                  <c:v>2.7594213043985532</c:v>
                </c:pt>
                <c:pt idx="13">
                  <c:v>2.7761054719402636</c:v>
                </c:pt>
                <c:pt idx="14">
                  <c:v>2.7761054719402636</c:v>
                </c:pt>
                <c:pt idx="15">
                  <c:v>2.7766499436082914</c:v>
                </c:pt>
                <c:pt idx="16">
                  <c:v>3.072375841014273</c:v>
                </c:pt>
                <c:pt idx="17">
                  <c:v>3.072375841014273</c:v>
                </c:pt>
                <c:pt idx="18">
                  <c:v>3.072375841014273</c:v>
                </c:pt>
                <c:pt idx="19">
                  <c:v>3.072375841014273</c:v>
                </c:pt>
              </c:numCache>
            </c:numRef>
          </c:val>
        </c:ser>
        <c:ser>
          <c:idx val="4"/>
          <c:order val="4"/>
          <c:tx>
            <c:strRef>
              <c:f>Sheet1!$B$25</c:f>
              <c:strCache>
                <c:ptCount val="1"/>
                <c:pt idx="0">
                  <c:v>IV – Nature park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Sheet1!$D$25:$W$25</c:f>
              <c:numCache>
                <c:formatCode>0.00</c:formatCode>
                <c:ptCount val="20"/>
                <c:pt idx="0">
                  <c:v>3.2901645082254113E-2</c:v>
                </c:pt>
                <c:pt idx="1">
                  <c:v>3.2901645082254113E-2</c:v>
                </c:pt>
                <c:pt idx="2">
                  <c:v>3.2901645082254113E-2</c:v>
                </c:pt>
                <c:pt idx="3">
                  <c:v>3.2901645082254113E-2</c:v>
                </c:pt>
                <c:pt idx="4">
                  <c:v>3.2901645082254113E-2</c:v>
                </c:pt>
                <c:pt idx="5">
                  <c:v>3.2901645082254113E-2</c:v>
                </c:pt>
                <c:pt idx="6">
                  <c:v>3.2901645082254113E-2</c:v>
                </c:pt>
                <c:pt idx="7">
                  <c:v>3.2901645082254113E-2</c:v>
                </c:pt>
                <c:pt idx="8">
                  <c:v>3.2901645082254113E-2</c:v>
                </c:pt>
                <c:pt idx="9">
                  <c:v>3.2901645082254113E-2</c:v>
                </c:pt>
                <c:pt idx="10">
                  <c:v>3.2901645082254113E-2</c:v>
                </c:pt>
                <c:pt idx="11">
                  <c:v>3.2901645082254113E-2</c:v>
                </c:pt>
                <c:pt idx="12">
                  <c:v>3.2901645082254113E-2</c:v>
                </c:pt>
                <c:pt idx="13">
                  <c:v>3.2901645082254113E-2</c:v>
                </c:pt>
                <c:pt idx="14">
                  <c:v>0.10745537276863842</c:v>
                </c:pt>
                <c:pt idx="15">
                  <c:v>0.10745537276863842</c:v>
                </c:pt>
                <c:pt idx="16">
                  <c:v>0.11667250029168123</c:v>
                </c:pt>
                <c:pt idx="17">
                  <c:v>0.11667250029168123</c:v>
                </c:pt>
                <c:pt idx="18">
                  <c:v>0.11667250029168123</c:v>
                </c:pt>
                <c:pt idx="19">
                  <c:v>0.11667250029168123</c:v>
                </c:pt>
              </c:numCache>
            </c:numRef>
          </c:val>
        </c:ser>
        <c:ser>
          <c:idx val="5"/>
          <c:order val="5"/>
          <c:tx>
            <c:strRef>
              <c:f>Sheet1!$B$26</c:f>
              <c:strCache>
                <c:ptCount val="1"/>
                <c:pt idx="0">
                  <c:v>V - Protected Landscape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Sheet1!$D$26:$W$26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3.9668650099171626E-3</c:v>
                </c:pt>
                <c:pt idx="3">
                  <c:v>3.9668650099171626E-3</c:v>
                </c:pt>
                <c:pt idx="4">
                  <c:v>3.9668650099171626E-3</c:v>
                </c:pt>
                <c:pt idx="5">
                  <c:v>3.9668650099171626E-3</c:v>
                </c:pt>
                <c:pt idx="6">
                  <c:v>3.9668650099171626E-3</c:v>
                </c:pt>
                <c:pt idx="7">
                  <c:v>3.9668650099171626E-3</c:v>
                </c:pt>
                <c:pt idx="8">
                  <c:v>3.9668650099171626E-3</c:v>
                </c:pt>
                <c:pt idx="9">
                  <c:v>3.9668650099171626E-3</c:v>
                </c:pt>
                <c:pt idx="10">
                  <c:v>3.9668650099171626E-3</c:v>
                </c:pt>
                <c:pt idx="11">
                  <c:v>3.9668650099171626E-3</c:v>
                </c:pt>
                <c:pt idx="12">
                  <c:v>3.9668650099171626E-3</c:v>
                </c:pt>
                <c:pt idx="13">
                  <c:v>3.9668650099171626E-3</c:v>
                </c:pt>
                <c:pt idx="14">
                  <c:v>3.9668650099171626E-3</c:v>
                </c:pt>
                <c:pt idx="15">
                  <c:v>3.9668650099171626E-3</c:v>
                </c:pt>
                <c:pt idx="16">
                  <c:v>3.8890833430560412E-3</c:v>
                </c:pt>
                <c:pt idx="17">
                  <c:v>3.8890833430560412E-3</c:v>
                </c:pt>
                <c:pt idx="18">
                  <c:v>3.8890833430560412E-3</c:v>
                </c:pt>
                <c:pt idx="19">
                  <c:v>3.8890833430560412E-3</c:v>
                </c:pt>
              </c:numCache>
            </c:numRef>
          </c:val>
        </c:ser>
        <c:ser>
          <c:idx val="6"/>
          <c:order val="6"/>
          <c:tx>
            <c:strRef>
              <c:f>Sheet1!$B$27</c:f>
              <c:strCache>
                <c:ptCount val="1"/>
                <c:pt idx="0">
                  <c:v>VI - Multipurpose Area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Sheet1!$D$18:$W$18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Sheet1!$D$27:$W$27</c:f>
              <c:numCache>
                <c:formatCode>0.00</c:formatCode>
                <c:ptCount val="20"/>
                <c:pt idx="0">
                  <c:v>1.047059075175981</c:v>
                </c:pt>
                <c:pt idx="1">
                  <c:v>1.047059075175981</c:v>
                </c:pt>
                <c:pt idx="2">
                  <c:v>1.047059075175981</c:v>
                </c:pt>
                <c:pt idx="3">
                  <c:v>1.047059075175981</c:v>
                </c:pt>
                <c:pt idx="4">
                  <c:v>1.047059075175981</c:v>
                </c:pt>
                <c:pt idx="5">
                  <c:v>1.047059075175981</c:v>
                </c:pt>
                <c:pt idx="6">
                  <c:v>1.047059075175981</c:v>
                </c:pt>
                <c:pt idx="7">
                  <c:v>1.047059075175981</c:v>
                </c:pt>
                <c:pt idx="8">
                  <c:v>1.047059075175981</c:v>
                </c:pt>
                <c:pt idx="9">
                  <c:v>1.047059075175981</c:v>
                </c:pt>
                <c:pt idx="10">
                  <c:v>1.047059075175981</c:v>
                </c:pt>
                <c:pt idx="11">
                  <c:v>1.047059075175981</c:v>
                </c:pt>
                <c:pt idx="12">
                  <c:v>1.047059075175981</c:v>
                </c:pt>
                <c:pt idx="13">
                  <c:v>1.047059075175981</c:v>
                </c:pt>
                <c:pt idx="14">
                  <c:v>1.047059075175981</c:v>
                </c:pt>
                <c:pt idx="15">
                  <c:v>1.047059075175981</c:v>
                </c:pt>
                <c:pt idx="16">
                  <c:v>0.9722708357640103</c:v>
                </c:pt>
                <c:pt idx="17">
                  <c:v>0.9722708357640103</c:v>
                </c:pt>
                <c:pt idx="18">
                  <c:v>0.9722708357640103</c:v>
                </c:pt>
                <c:pt idx="19">
                  <c:v>0.9722708357640103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382208"/>
        <c:axId val="322382768"/>
      </c:barChart>
      <c:catAx>
        <c:axId val="32238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82768"/>
        <c:crosses val="autoZero"/>
        <c:auto val="1"/>
        <c:lblAlgn val="ctr"/>
        <c:lblOffset val="100"/>
        <c:noMultiLvlLbl val="0"/>
      </c:catAx>
      <c:valAx>
        <c:axId val="3223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8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815771438015635E-2"/>
          <c:y val="0.81481365591875965"/>
          <c:w val="0.9063795104465604"/>
          <c:h val="0.164271320012494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68749264937383E-2"/>
          <c:y val="4.0348458180570472E-2"/>
          <c:w val="0.90260327218829872"/>
          <c:h val="0.79065244352226738"/>
        </c:manualLayout>
      </c:layout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Share of total designated areas in the country area 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92D050"/>
              </a:solidFill>
              <a:ln w="9525">
                <a:solidFill>
                  <a:srgbClr val="92D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Sheet1!$D$14:$W$14</c:f>
              <c:numCache>
                <c:formatCode>0.00</c:formatCode>
                <c:ptCount val="20"/>
                <c:pt idx="0">
                  <c:v>7.1394248045735615</c:v>
                </c:pt>
                <c:pt idx="1">
                  <c:v>7.5628293081320725</c:v>
                </c:pt>
                <c:pt idx="2">
                  <c:v>8.1113067320032659</c:v>
                </c:pt>
                <c:pt idx="3">
                  <c:v>8.2632143273830359</c:v>
                </c:pt>
                <c:pt idx="4">
                  <c:v>8.2632143273830359</c:v>
                </c:pt>
                <c:pt idx="5">
                  <c:v>8.3542577684439774</c:v>
                </c:pt>
                <c:pt idx="6">
                  <c:v>8.3542577684439774</c:v>
                </c:pt>
                <c:pt idx="7">
                  <c:v>8.3542577684439774</c:v>
                </c:pt>
                <c:pt idx="8">
                  <c:v>8.523238439699762</c:v>
                </c:pt>
                <c:pt idx="9">
                  <c:v>8.7040808151518689</c:v>
                </c:pt>
                <c:pt idx="10">
                  <c:v>8.7044697234861736</c:v>
                </c:pt>
                <c:pt idx="11">
                  <c:v>8.7091366234978409</c:v>
                </c:pt>
                <c:pt idx="12">
                  <c:v>8.8016431377124391</c:v>
                </c:pt>
                <c:pt idx="13">
                  <c:v>8.8266110527748598</c:v>
                </c:pt>
                <c:pt idx="14">
                  <c:v>8.820271846925678</c:v>
                </c:pt>
                <c:pt idx="15">
                  <c:v>8.8208163185937067</c:v>
                </c:pt>
                <c:pt idx="16">
                  <c:v>8.9410026056858367</c:v>
                </c:pt>
                <c:pt idx="17">
                  <c:v>8.9410026056858367</c:v>
                </c:pt>
                <c:pt idx="18">
                  <c:v>8.9410026056858367</c:v>
                </c:pt>
                <c:pt idx="19">
                  <c:v>8.9410026056858367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2385568"/>
        <c:axId val="322386128"/>
      </c:lineChart>
      <c:catAx>
        <c:axId val="3223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86128"/>
        <c:crosses val="autoZero"/>
        <c:auto val="1"/>
        <c:lblAlgn val="ctr"/>
        <c:lblOffset val="100"/>
        <c:noMultiLvlLbl val="0"/>
      </c:catAx>
      <c:valAx>
        <c:axId val="322386128"/>
        <c:scaling>
          <c:orientation val="minMax"/>
          <c:min val="6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07177020137352E-2"/>
          <c:y val="3.9581428518405078E-2"/>
          <c:w val="0.88560023713851244"/>
          <c:h val="0.79463216896311673"/>
        </c:manualLayout>
      </c:layout>
      <c:lineChart>
        <c:grouping val="standard"/>
        <c:varyColors val="0"/>
        <c:ser>
          <c:idx val="0"/>
          <c:order val="0"/>
          <c:tx>
            <c:strRef>
              <c:f>Sheet1!$B$35</c:f>
              <c:strCache>
                <c:ptCount val="1"/>
                <c:pt idx="0">
                  <c:v>Total number of protected areas</c:v>
                </c:pt>
              </c:strCache>
            </c:strRef>
          </c:tx>
          <c:spPr>
            <a:ln w="28575" cap="rnd" cmpd="sng">
              <a:solidFill>
                <a:srgbClr val="92D050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rgbClr val="92D050"/>
              </a:solidFill>
              <a:ln w="15875">
                <a:solidFill>
                  <a:srgbClr val="92D05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Sheet1!$D$35:$W$35</c:f>
              <c:numCache>
                <c:formatCode>0</c:formatCode>
                <c:ptCount val="20"/>
                <c:pt idx="0">
                  <c:v>67</c:v>
                </c:pt>
                <c:pt idx="1">
                  <c:v>70</c:v>
                </c:pt>
                <c:pt idx="2">
                  <c:v>77</c:v>
                </c:pt>
                <c:pt idx="3">
                  <c:v>78</c:v>
                </c:pt>
                <c:pt idx="4">
                  <c:v>78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83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87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2388368"/>
        <c:axId val="322388928"/>
      </c:lineChart>
      <c:catAx>
        <c:axId val="32238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88928"/>
        <c:crosses val="autoZero"/>
        <c:auto val="1"/>
        <c:lblAlgn val="ctr"/>
        <c:lblOffset val="100"/>
        <c:noMultiLvlLbl val="0"/>
      </c:catAx>
      <c:valAx>
        <c:axId val="32238892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endParaRPr lang="mk-MK"/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1.1559592277100114E-2"/>
              <c:y val="0.364544389991253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8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33122462006665E-2"/>
          <c:y val="3.9479581680343691E-2"/>
          <c:w val="0.90122237712995301"/>
          <c:h val="0.64711132111623504"/>
        </c:manualLayout>
      </c:layout>
      <c:lineChart>
        <c:grouping val="standard"/>
        <c:varyColors val="0"/>
        <c:ser>
          <c:idx val="0"/>
          <c:order val="0"/>
          <c:tx>
            <c:strRef>
              <c:f>Sheet1!$B$37</c:f>
              <c:strCache>
                <c:ptCount val="1"/>
                <c:pt idx="0">
                  <c:v>Ib - Wilderness Area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Sheet1!$D$37:$W$37</c:f>
              <c:numCache>
                <c:formatCode>0</c:formatCode>
                <c:ptCount val="20"/>
              </c:numCache>
            </c:numRef>
          </c:val>
          <c:smooth val="0"/>
        </c:ser>
        <c:ser>
          <c:idx val="1"/>
          <c:order val="1"/>
          <c:tx>
            <c:strRef>
              <c:f>Sheet1!$B$38</c:f>
              <c:strCache>
                <c:ptCount val="1"/>
                <c:pt idx="0">
                  <c:v>II - National Park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Sheet1!$D$38:$W$38</c:f>
              <c:numCache>
                <c:formatCode>0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Sheet1!$B$39</c:f>
              <c:strCache>
                <c:ptCount val="1"/>
                <c:pt idx="0">
                  <c:v>III - Natural Monument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Sheet1!$D$39:$W$39</c:f>
              <c:numCache>
                <c:formatCode>0</c:formatCode>
                <c:ptCount val="20"/>
                <c:pt idx="0">
                  <c:v>52</c:v>
                </c:pt>
                <c:pt idx="1">
                  <c:v>55</c:v>
                </c:pt>
                <c:pt idx="2">
                  <c:v>59</c:v>
                </c:pt>
                <c:pt idx="3">
                  <c:v>60</c:v>
                </c:pt>
                <c:pt idx="4">
                  <c:v>60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64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68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Sheet1!$B$40</c:f>
              <c:strCache>
                <c:ptCount val="1"/>
                <c:pt idx="0">
                  <c:v>IV – Nature park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Sheet1!$D$40:$W$40</c:f>
              <c:numCache>
                <c:formatCode>0</c:formatCode>
                <c:ptCount val="2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Sheet1!$B$41</c:f>
              <c:strCache>
                <c:ptCount val="1"/>
                <c:pt idx="0">
                  <c:v>V - Protected Landscape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Sheet1!$D$41:$W$41</c:f>
              <c:numCache>
                <c:formatCode>0</c:formatCode>
                <c:ptCount val="20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Sheet1!$B$42</c:f>
              <c:strCache>
                <c:ptCount val="1"/>
                <c:pt idx="0">
                  <c:v>VI - Multipurpose Area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Sheet1!$D$33:$W$33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Sheet1!$D$42:$W$42</c:f>
              <c:numCache>
                <c:formatCode>0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93968"/>
        <c:axId val="322394528"/>
      </c:lineChart>
      <c:catAx>
        <c:axId val="32239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94528"/>
        <c:crosses val="autoZero"/>
        <c:auto val="1"/>
        <c:lblAlgn val="ctr"/>
        <c:lblOffset val="100"/>
        <c:noMultiLvlLbl val="0"/>
      </c:catAx>
      <c:valAx>
        <c:axId val="32239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endParaRPr lang="mk-M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39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740599005729997E-2"/>
          <c:y val="0.79138502963653368"/>
          <c:w val="0.95047219186587584"/>
          <c:h val="0.18708065308327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9473151212089"/>
          <c:y val="4.2164229220082484E-2"/>
          <c:w val="0.8766134123269218"/>
          <c:h val="0.78895520541102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Sheet1!$D$68</c:f>
              <c:strCache>
                <c:ptCount val="1"/>
                <c:pt idx="0">
                  <c:v>Area (km2)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Sheet1!$B$69:$B$73</c:f>
              <c:strCache>
                <c:ptCount val="5"/>
                <c:pt idx="0">
                  <c:v>First project
(2002-2003)</c:v>
                </c:pt>
                <c:pt idx="1">
                  <c:v>Second project
(2004)</c:v>
                </c:pt>
                <c:pt idx="2">
                  <c:v>Third project
(2005-2006)</c:v>
                </c:pt>
                <c:pt idx="3">
                  <c:v>Fourth project
(2008)</c:v>
                </c:pt>
                <c:pt idx="4">
                  <c:v>Total</c:v>
                </c:pt>
              </c:strCache>
            </c:strRef>
          </c:cat>
          <c:val>
            <c:numRef>
              <c:f>Sheet1!$D$69:$D$73</c:f>
              <c:numCache>
                <c:formatCode>General</c:formatCode>
                <c:ptCount val="5"/>
                <c:pt idx="0">
                  <c:v>276.60000000000002</c:v>
                </c:pt>
                <c:pt idx="1">
                  <c:v>280</c:v>
                </c:pt>
                <c:pt idx="2">
                  <c:v>1447.83</c:v>
                </c:pt>
                <c:pt idx="3">
                  <c:v>5564.47</c:v>
                </c:pt>
                <c:pt idx="4">
                  <c:v>7568.9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22629136"/>
        <c:axId val="322629696"/>
      </c:barChart>
      <c:catAx>
        <c:axId val="3226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629696"/>
        <c:crosses val="autoZero"/>
        <c:auto val="1"/>
        <c:lblAlgn val="ctr"/>
        <c:lblOffset val="100"/>
        <c:noMultiLvlLbl val="0"/>
      </c:catAx>
      <c:valAx>
        <c:axId val="32262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  <a:r>
                  <a:rPr lang="mk-MK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268285178703996E-2"/>
              <c:y val="0.375657024026366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2262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499519</xdr:colOff>
      <xdr:row>0</xdr:row>
      <xdr:rowOff>205852</xdr:rowOff>
    </xdr:from>
    <xdr:to>
      <xdr:col>35</xdr:col>
      <xdr:colOff>429356</xdr:colOff>
      <xdr:row>14</xdr:row>
      <xdr:rowOff>22678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442196</xdr:colOff>
      <xdr:row>15</xdr:row>
      <xdr:rowOff>36634</xdr:rowOff>
    </xdr:from>
    <xdr:to>
      <xdr:col>35</xdr:col>
      <xdr:colOff>556496</xdr:colOff>
      <xdr:row>32</xdr:row>
      <xdr:rowOff>68034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400048</xdr:colOff>
      <xdr:row>33</xdr:row>
      <xdr:rowOff>157004</xdr:rowOff>
    </xdr:from>
    <xdr:to>
      <xdr:col>35</xdr:col>
      <xdr:colOff>495299</xdr:colOff>
      <xdr:row>50</xdr:row>
      <xdr:rowOff>139558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348987</xdr:colOff>
      <xdr:row>51</xdr:row>
      <xdr:rowOff>150029</xdr:rowOff>
    </xdr:from>
    <xdr:to>
      <xdr:col>35</xdr:col>
      <xdr:colOff>515675</xdr:colOff>
      <xdr:row>68</xdr:row>
      <xdr:rowOff>94242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19048</xdr:colOff>
      <xdr:row>44</xdr:row>
      <xdr:rowOff>33336</xdr:rowOff>
    </xdr:from>
    <xdr:to>
      <xdr:col>9</xdr:col>
      <xdr:colOff>12210</xdr:colOff>
      <xdr:row>63</xdr:row>
      <xdr:rowOff>146538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15019</xdr:colOff>
      <xdr:row>44</xdr:row>
      <xdr:rowOff>6472</xdr:rowOff>
    </xdr:from>
    <xdr:to>
      <xdr:col>21</xdr:col>
      <xdr:colOff>0</xdr:colOff>
      <xdr:row>62</xdr:row>
      <xdr:rowOff>120895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676169</xdr:colOff>
      <xdr:row>67</xdr:row>
      <xdr:rowOff>4813</xdr:rowOff>
    </xdr:from>
    <xdr:to>
      <xdr:col>15</xdr:col>
      <xdr:colOff>502418</xdr:colOff>
      <xdr:row>78</xdr:row>
      <xdr:rowOff>167471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3" displayName="Tabulka3" ref="A4:A14" headerRowCount="0" totalsRowShown="0" headerRowDxfId="11" dataDxfId="10">
  <tableColumns count="1">
    <tableColumn id="1" name="Sloupec1" headerRowDxfId="9" dataDxfId="8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" name="Tabulka3160" displayName="Tabulka3160" ref="A20:A27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3.xml><?xml version="1.0" encoding="utf-8"?>
<table xmlns="http://schemas.openxmlformats.org/spreadsheetml/2006/main" id="3" name="Tabulka3160161" displayName="Tabulka3160161" ref="A34:A42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topLeftCell="A40" zoomScaleNormal="100" workbookViewId="0">
      <selection activeCell="Q75" sqref="Q75"/>
    </sheetView>
  </sheetViews>
  <sheetFormatPr defaultRowHeight="15" x14ac:dyDescent="0.25"/>
  <cols>
    <col min="1" max="1" width="5.7109375" style="3" customWidth="1"/>
    <col min="2" max="2" width="26.85546875" style="3" customWidth="1"/>
    <col min="3" max="3" width="16.5703125" style="3" customWidth="1"/>
    <col min="4" max="4" width="11.85546875" style="3" bestFit="1" customWidth="1"/>
    <col min="5" max="5" width="18.28515625" style="3" customWidth="1"/>
    <col min="6" max="10" width="10.28515625" style="3" customWidth="1"/>
    <col min="11" max="18" width="11.28515625" style="3" customWidth="1"/>
    <col min="19" max="256" width="9.140625" style="3"/>
    <col min="257" max="257" width="5.7109375" style="3" customWidth="1"/>
    <col min="258" max="258" width="26.85546875" style="3" customWidth="1"/>
    <col min="259" max="259" width="11" style="3" bestFit="1" customWidth="1"/>
    <col min="260" max="260" width="11.85546875" style="3" bestFit="1" customWidth="1"/>
    <col min="261" max="261" width="14.42578125" style="3" customWidth="1"/>
    <col min="262" max="266" width="10.28515625" style="3" customWidth="1"/>
    <col min="267" max="274" width="11.28515625" style="3" customWidth="1"/>
    <col min="275" max="512" width="9.140625" style="3"/>
    <col min="513" max="513" width="5.7109375" style="3" customWidth="1"/>
    <col min="514" max="514" width="26.85546875" style="3" customWidth="1"/>
    <col min="515" max="515" width="11" style="3" bestFit="1" customWidth="1"/>
    <col min="516" max="516" width="11.85546875" style="3" bestFit="1" customWidth="1"/>
    <col min="517" max="517" width="14.42578125" style="3" customWidth="1"/>
    <col min="518" max="522" width="10.28515625" style="3" customWidth="1"/>
    <col min="523" max="530" width="11.28515625" style="3" customWidth="1"/>
    <col min="531" max="768" width="9.140625" style="3"/>
    <col min="769" max="769" width="5.7109375" style="3" customWidth="1"/>
    <col min="770" max="770" width="26.85546875" style="3" customWidth="1"/>
    <col min="771" max="771" width="11" style="3" bestFit="1" customWidth="1"/>
    <col min="772" max="772" width="11.85546875" style="3" bestFit="1" customWidth="1"/>
    <col min="773" max="773" width="14.42578125" style="3" customWidth="1"/>
    <col min="774" max="778" width="10.28515625" style="3" customWidth="1"/>
    <col min="779" max="786" width="11.28515625" style="3" customWidth="1"/>
    <col min="787" max="1024" width="9.140625" style="3"/>
    <col min="1025" max="1025" width="5.7109375" style="3" customWidth="1"/>
    <col min="1026" max="1026" width="26.85546875" style="3" customWidth="1"/>
    <col min="1027" max="1027" width="11" style="3" bestFit="1" customWidth="1"/>
    <col min="1028" max="1028" width="11.85546875" style="3" bestFit="1" customWidth="1"/>
    <col min="1029" max="1029" width="14.42578125" style="3" customWidth="1"/>
    <col min="1030" max="1034" width="10.28515625" style="3" customWidth="1"/>
    <col min="1035" max="1042" width="11.28515625" style="3" customWidth="1"/>
    <col min="1043" max="1280" width="9.140625" style="3"/>
    <col min="1281" max="1281" width="5.7109375" style="3" customWidth="1"/>
    <col min="1282" max="1282" width="26.85546875" style="3" customWidth="1"/>
    <col min="1283" max="1283" width="11" style="3" bestFit="1" customWidth="1"/>
    <col min="1284" max="1284" width="11.85546875" style="3" bestFit="1" customWidth="1"/>
    <col min="1285" max="1285" width="14.42578125" style="3" customWidth="1"/>
    <col min="1286" max="1290" width="10.28515625" style="3" customWidth="1"/>
    <col min="1291" max="1298" width="11.28515625" style="3" customWidth="1"/>
    <col min="1299" max="1536" width="9.140625" style="3"/>
    <col min="1537" max="1537" width="5.7109375" style="3" customWidth="1"/>
    <col min="1538" max="1538" width="26.85546875" style="3" customWidth="1"/>
    <col min="1539" max="1539" width="11" style="3" bestFit="1" customWidth="1"/>
    <col min="1540" max="1540" width="11.85546875" style="3" bestFit="1" customWidth="1"/>
    <col min="1541" max="1541" width="14.42578125" style="3" customWidth="1"/>
    <col min="1542" max="1546" width="10.28515625" style="3" customWidth="1"/>
    <col min="1547" max="1554" width="11.28515625" style="3" customWidth="1"/>
    <col min="1555" max="1792" width="9.140625" style="3"/>
    <col min="1793" max="1793" width="5.7109375" style="3" customWidth="1"/>
    <col min="1794" max="1794" width="26.85546875" style="3" customWidth="1"/>
    <col min="1795" max="1795" width="11" style="3" bestFit="1" customWidth="1"/>
    <col min="1796" max="1796" width="11.85546875" style="3" bestFit="1" customWidth="1"/>
    <col min="1797" max="1797" width="14.42578125" style="3" customWidth="1"/>
    <col min="1798" max="1802" width="10.28515625" style="3" customWidth="1"/>
    <col min="1803" max="1810" width="11.28515625" style="3" customWidth="1"/>
    <col min="1811" max="2048" width="9.140625" style="3"/>
    <col min="2049" max="2049" width="5.7109375" style="3" customWidth="1"/>
    <col min="2050" max="2050" width="26.85546875" style="3" customWidth="1"/>
    <col min="2051" max="2051" width="11" style="3" bestFit="1" customWidth="1"/>
    <col min="2052" max="2052" width="11.85546875" style="3" bestFit="1" customWidth="1"/>
    <col min="2053" max="2053" width="14.42578125" style="3" customWidth="1"/>
    <col min="2054" max="2058" width="10.28515625" style="3" customWidth="1"/>
    <col min="2059" max="2066" width="11.28515625" style="3" customWidth="1"/>
    <col min="2067" max="2304" width="9.140625" style="3"/>
    <col min="2305" max="2305" width="5.7109375" style="3" customWidth="1"/>
    <col min="2306" max="2306" width="26.85546875" style="3" customWidth="1"/>
    <col min="2307" max="2307" width="11" style="3" bestFit="1" customWidth="1"/>
    <col min="2308" max="2308" width="11.85546875" style="3" bestFit="1" customWidth="1"/>
    <col min="2309" max="2309" width="14.42578125" style="3" customWidth="1"/>
    <col min="2310" max="2314" width="10.28515625" style="3" customWidth="1"/>
    <col min="2315" max="2322" width="11.28515625" style="3" customWidth="1"/>
    <col min="2323" max="2560" width="9.140625" style="3"/>
    <col min="2561" max="2561" width="5.7109375" style="3" customWidth="1"/>
    <col min="2562" max="2562" width="26.85546875" style="3" customWidth="1"/>
    <col min="2563" max="2563" width="11" style="3" bestFit="1" customWidth="1"/>
    <col min="2564" max="2564" width="11.85546875" style="3" bestFit="1" customWidth="1"/>
    <col min="2565" max="2565" width="14.42578125" style="3" customWidth="1"/>
    <col min="2566" max="2570" width="10.28515625" style="3" customWidth="1"/>
    <col min="2571" max="2578" width="11.28515625" style="3" customWidth="1"/>
    <col min="2579" max="2816" width="9.140625" style="3"/>
    <col min="2817" max="2817" width="5.7109375" style="3" customWidth="1"/>
    <col min="2818" max="2818" width="26.85546875" style="3" customWidth="1"/>
    <col min="2819" max="2819" width="11" style="3" bestFit="1" customWidth="1"/>
    <col min="2820" max="2820" width="11.85546875" style="3" bestFit="1" customWidth="1"/>
    <col min="2821" max="2821" width="14.42578125" style="3" customWidth="1"/>
    <col min="2822" max="2826" width="10.28515625" style="3" customWidth="1"/>
    <col min="2827" max="2834" width="11.28515625" style="3" customWidth="1"/>
    <col min="2835" max="3072" width="9.140625" style="3"/>
    <col min="3073" max="3073" width="5.7109375" style="3" customWidth="1"/>
    <col min="3074" max="3074" width="26.85546875" style="3" customWidth="1"/>
    <col min="3075" max="3075" width="11" style="3" bestFit="1" customWidth="1"/>
    <col min="3076" max="3076" width="11.85546875" style="3" bestFit="1" customWidth="1"/>
    <col min="3077" max="3077" width="14.42578125" style="3" customWidth="1"/>
    <col min="3078" max="3082" width="10.28515625" style="3" customWidth="1"/>
    <col min="3083" max="3090" width="11.28515625" style="3" customWidth="1"/>
    <col min="3091" max="3328" width="9.140625" style="3"/>
    <col min="3329" max="3329" width="5.7109375" style="3" customWidth="1"/>
    <col min="3330" max="3330" width="26.85546875" style="3" customWidth="1"/>
    <col min="3331" max="3331" width="11" style="3" bestFit="1" customWidth="1"/>
    <col min="3332" max="3332" width="11.85546875" style="3" bestFit="1" customWidth="1"/>
    <col min="3333" max="3333" width="14.42578125" style="3" customWidth="1"/>
    <col min="3334" max="3338" width="10.28515625" style="3" customWidth="1"/>
    <col min="3339" max="3346" width="11.28515625" style="3" customWidth="1"/>
    <col min="3347" max="3584" width="9.140625" style="3"/>
    <col min="3585" max="3585" width="5.7109375" style="3" customWidth="1"/>
    <col min="3586" max="3586" width="26.85546875" style="3" customWidth="1"/>
    <col min="3587" max="3587" width="11" style="3" bestFit="1" customWidth="1"/>
    <col min="3588" max="3588" width="11.85546875" style="3" bestFit="1" customWidth="1"/>
    <col min="3589" max="3589" width="14.42578125" style="3" customWidth="1"/>
    <col min="3590" max="3594" width="10.28515625" style="3" customWidth="1"/>
    <col min="3595" max="3602" width="11.28515625" style="3" customWidth="1"/>
    <col min="3603" max="3840" width="9.140625" style="3"/>
    <col min="3841" max="3841" width="5.7109375" style="3" customWidth="1"/>
    <col min="3842" max="3842" width="26.85546875" style="3" customWidth="1"/>
    <col min="3843" max="3843" width="11" style="3" bestFit="1" customWidth="1"/>
    <col min="3844" max="3844" width="11.85546875" style="3" bestFit="1" customWidth="1"/>
    <col min="3845" max="3845" width="14.42578125" style="3" customWidth="1"/>
    <col min="3846" max="3850" width="10.28515625" style="3" customWidth="1"/>
    <col min="3851" max="3858" width="11.28515625" style="3" customWidth="1"/>
    <col min="3859" max="4096" width="9.140625" style="3"/>
    <col min="4097" max="4097" width="5.7109375" style="3" customWidth="1"/>
    <col min="4098" max="4098" width="26.85546875" style="3" customWidth="1"/>
    <col min="4099" max="4099" width="11" style="3" bestFit="1" customWidth="1"/>
    <col min="4100" max="4100" width="11.85546875" style="3" bestFit="1" customWidth="1"/>
    <col min="4101" max="4101" width="14.42578125" style="3" customWidth="1"/>
    <col min="4102" max="4106" width="10.28515625" style="3" customWidth="1"/>
    <col min="4107" max="4114" width="11.28515625" style="3" customWidth="1"/>
    <col min="4115" max="4352" width="9.140625" style="3"/>
    <col min="4353" max="4353" width="5.7109375" style="3" customWidth="1"/>
    <col min="4354" max="4354" width="26.85546875" style="3" customWidth="1"/>
    <col min="4355" max="4355" width="11" style="3" bestFit="1" customWidth="1"/>
    <col min="4356" max="4356" width="11.85546875" style="3" bestFit="1" customWidth="1"/>
    <col min="4357" max="4357" width="14.42578125" style="3" customWidth="1"/>
    <col min="4358" max="4362" width="10.28515625" style="3" customWidth="1"/>
    <col min="4363" max="4370" width="11.28515625" style="3" customWidth="1"/>
    <col min="4371" max="4608" width="9.140625" style="3"/>
    <col min="4609" max="4609" width="5.7109375" style="3" customWidth="1"/>
    <col min="4610" max="4610" width="26.85546875" style="3" customWidth="1"/>
    <col min="4611" max="4611" width="11" style="3" bestFit="1" customWidth="1"/>
    <col min="4612" max="4612" width="11.85546875" style="3" bestFit="1" customWidth="1"/>
    <col min="4613" max="4613" width="14.42578125" style="3" customWidth="1"/>
    <col min="4614" max="4618" width="10.28515625" style="3" customWidth="1"/>
    <col min="4619" max="4626" width="11.28515625" style="3" customWidth="1"/>
    <col min="4627" max="4864" width="9.140625" style="3"/>
    <col min="4865" max="4865" width="5.7109375" style="3" customWidth="1"/>
    <col min="4866" max="4866" width="26.85546875" style="3" customWidth="1"/>
    <col min="4867" max="4867" width="11" style="3" bestFit="1" customWidth="1"/>
    <col min="4868" max="4868" width="11.85546875" style="3" bestFit="1" customWidth="1"/>
    <col min="4869" max="4869" width="14.42578125" style="3" customWidth="1"/>
    <col min="4870" max="4874" width="10.28515625" style="3" customWidth="1"/>
    <col min="4875" max="4882" width="11.28515625" style="3" customWidth="1"/>
    <col min="4883" max="5120" width="9.140625" style="3"/>
    <col min="5121" max="5121" width="5.7109375" style="3" customWidth="1"/>
    <col min="5122" max="5122" width="26.85546875" style="3" customWidth="1"/>
    <col min="5123" max="5123" width="11" style="3" bestFit="1" customWidth="1"/>
    <col min="5124" max="5124" width="11.85546875" style="3" bestFit="1" customWidth="1"/>
    <col min="5125" max="5125" width="14.42578125" style="3" customWidth="1"/>
    <col min="5126" max="5130" width="10.28515625" style="3" customWidth="1"/>
    <col min="5131" max="5138" width="11.28515625" style="3" customWidth="1"/>
    <col min="5139" max="5376" width="9.140625" style="3"/>
    <col min="5377" max="5377" width="5.7109375" style="3" customWidth="1"/>
    <col min="5378" max="5378" width="26.85546875" style="3" customWidth="1"/>
    <col min="5379" max="5379" width="11" style="3" bestFit="1" customWidth="1"/>
    <col min="5380" max="5380" width="11.85546875" style="3" bestFit="1" customWidth="1"/>
    <col min="5381" max="5381" width="14.42578125" style="3" customWidth="1"/>
    <col min="5382" max="5386" width="10.28515625" style="3" customWidth="1"/>
    <col min="5387" max="5394" width="11.28515625" style="3" customWidth="1"/>
    <col min="5395" max="5632" width="9.140625" style="3"/>
    <col min="5633" max="5633" width="5.7109375" style="3" customWidth="1"/>
    <col min="5634" max="5634" width="26.85546875" style="3" customWidth="1"/>
    <col min="5635" max="5635" width="11" style="3" bestFit="1" customWidth="1"/>
    <col min="5636" max="5636" width="11.85546875" style="3" bestFit="1" customWidth="1"/>
    <col min="5637" max="5637" width="14.42578125" style="3" customWidth="1"/>
    <col min="5638" max="5642" width="10.28515625" style="3" customWidth="1"/>
    <col min="5643" max="5650" width="11.28515625" style="3" customWidth="1"/>
    <col min="5651" max="5888" width="9.140625" style="3"/>
    <col min="5889" max="5889" width="5.7109375" style="3" customWidth="1"/>
    <col min="5890" max="5890" width="26.85546875" style="3" customWidth="1"/>
    <col min="5891" max="5891" width="11" style="3" bestFit="1" customWidth="1"/>
    <col min="5892" max="5892" width="11.85546875" style="3" bestFit="1" customWidth="1"/>
    <col min="5893" max="5893" width="14.42578125" style="3" customWidth="1"/>
    <col min="5894" max="5898" width="10.28515625" style="3" customWidth="1"/>
    <col min="5899" max="5906" width="11.28515625" style="3" customWidth="1"/>
    <col min="5907" max="6144" width="9.140625" style="3"/>
    <col min="6145" max="6145" width="5.7109375" style="3" customWidth="1"/>
    <col min="6146" max="6146" width="26.85546875" style="3" customWidth="1"/>
    <col min="6147" max="6147" width="11" style="3" bestFit="1" customWidth="1"/>
    <col min="6148" max="6148" width="11.85546875" style="3" bestFit="1" customWidth="1"/>
    <col min="6149" max="6149" width="14.42578125" style="3" customWidth="1"/>
    <col min="6150" max="6154" width="10.28515625" style="3" customWidth="1"/>
    <col min="6155" max="6162" width="11.28515625" style="3" customWidth="1"/>
    <col min="6163" max="6400" width="9.140625" style="3"/>
    <col min="6401" max="6401" width="5.7109375" style="3" customWidth="1"/>
    <col min="6402" max="6402" width="26.85546875" style="3" customWidth="1"/>
    <col min="6403" max="6403" width="11" style="3" bestFit="1" customWidth="1"/>
    <col min="6404" max="6404" width="11.85546875" style="3" bestFit="1" customWidth="1"/>
    <col min="6405" max="6405" width="14.42578125" style="3" customWidth="1"/>
    <col min="6406" max="6410" width="10.28515625" style="3" customWidth="1"/>
    <col min="6411" max="6418" width="11.28515625" style="3" customWidth="1"/>
    <col min="6419" max="6656" width="9.140625" style="3"/>
    <col min="6657" max="6657" width="5.7109375" style="3" customWidth="1"/>
    <col min="6658" max="6658" width="26.85546875" style="3" customWidth="1"/>
    <col min="6659" max="6659" width="11" style="3" bestFit="1" customWidth="1"/>
    <col min="6660" max="6660" width="11.85546875" style="3" bestFit="1" customWidth="1"/>
    <col min="6661" max="6661" width="14.42578125" style="3" customWidth="1"/>
    <col min="6662" max="6666" width="10.28515625" style="3" customWidth="1"/>
    <col min="6667" max="6674" width="11.28515625" style="3" customWidth="1"/>
    <col min="6675" max="6912" width="9.140625" style="3"/>
    <col min="6913" max="6913" width="5.7109375" style="3" customWidth="1"/>
    <col min="6914" max="6914" width="26.85546875" style="3" customWidth="1"/>
    <col min="6915" max="6915" width="11" style="3" bestFit="1" customWidth="1"/>
    <col min="6916" max="6916" width="11.85546875" style="3" bestFit="1" customWidth="1"/>
    <col min="6917" max="6917" width="14.42578125" style="3" customWidth="1"/>
    <col min="6918" max="6922" width="10.28515625" style="3" customWidth="1"/>
    <col min="6923" max="6930" width="11.28515625" style="3" customWidth="1"/>
    <col min="6931" max="7168" width="9.140625" style="3"/>
    <col min="7169" max="7169" width="5.7109375" style="3" customWidth="1"/>
    <col min="7170" max="7170" width="26.85546875" style="3" customWidth="1"/>
    <col min="7171" max="7171" width="11" style="3" bestFit="1" customWidth="1"/>
    <col min="7172" max="7172" width="11.85546875" style="3" bestFit="1" customWidth="1"/>
    <col min="7173" max="7173" width="14.42578125" style="3" customWidth="1"/>
    <col min="7174" max="7178" width="10.28515625" style="3" customWidth="1"/>
    <col min="7179" max="7186" width="11.28515625" style="3" customWidth="1"/>
    <col min="7187" max="7424" width="9.140625" style="3"/>
    <col min="7425" max="7425" width="5.7109375" style="3" customWidth="1"/>
    <col min="7426" max="7426" width="26.85546875" style="3" customWidth="1"/>
    <col min="7427" max="7427" width="11" style="3" bestFit="1" customWidth="1"/>
    <col min="7428" max="7428" width="11.85546875" style="3" bestFit="1" customWidth="1"/>
    <col min="7429" max="7429" width="14.42578125" style="3" customWidth="1"/>
    <col min="7430" max="7434" width="10.28515625" style="3" customWidth="1"/>
    <col min="7435" max="7442" width="11.28515625" style="3" customWidth="1"/>
    <col min="7443" max="7680" width="9.140625" style="3"/>
    <col min="7681" max="7681" width="5.7109375" style="3" customWidth="1"/>
    <col min="7682" max="7682" width="26.85546875" style="3" customWidth="1"/>
    <col min="7683" max="7683" width="11" style="3" bestFit="1" customWidth="1"/>
    <col min="7684" max="7684" width="11.85546875" style="3" bestFit="1" customWidth="1"/>
    <col min="7685" max="7685" width="14.42578125" style="3" customWidth="1"/>
    <col min="7686" max="7690" width="10.28515625" style="3" customWidth="1"/>
    <col min="7691" max="7698" width="11.28515625" style="3" customWidth="1"/>
    <col min="7699" max="7936" width="9.140625" style="3"/>
    <col min="7937" max="7937" width="5.7109375" style="3" customWidth="1"/>
    <col min="7938" max="7938" width="26.85546875" style="3" customWidth="1"/>
    <col min="7939" max="7939" width="11" style="3" bestFit="1" customWidth="1"/>
    <col min="7940" max="7940" width="11.85546875" style="3" bestFit="1" customWidth="1"/>
    <col min="7941" max="7941" width="14.42578125" style="3" customWidth="1"/>
    <col min="7942" max="7946" width="10.28515625" style="3" customWidth="1"/>
    <col min="7947" max="7954" width="11.28515625" style="3" customWidth="1"/>
    <col min="7955" max="8192" width="9.140625" style="3"/>
    <col min="8193" max="8193" width="5.7109375" style="3" customWidth="1"/>
    <col min="8194" max="8194" width="26.85546875" style="3" customWidth="1"/>
    <col min="8195" max="8195" width="11" style="3" bestFit="1" customWidth="1"/>
    <col min="8196" max="8196" width="11.85546875" style="3" bestFit="1" customWidth="1"/>
    <col min="8197" max="8197" width="14.42578125" style="3" customWidth="1"/>
    <col min="8198" max="8202" width="10.28515625" style="3" customWidth="1"/>
    <col min="8203" max="8210" width="11.28515625" style="3" customWidth="1"/>
    <col min="8211" max="8448" width="9.140625" style="3"/>
    <col min="8449" max="8449" width="5.7109375" style="3" customWidth="1"/>
    <col min="8450" max="8450" width="26.85546875" style="3" customWidth="1"/>
    <col min="8451" max="8451" width="11" style="3" bestFit="1" customWidth="1"/>
    <col min="8452" max="8452" width="11.85546875" style="3" bestFit="1" customWidth="1"/>
    <col min="8453" max="8453" width="14.42578125" style="3" customWidth="1"/>
    <col min="8454" max="8458" width="10.28515625" style="3" customWidth="1"/>
    <col min="8459" max="8466" width="11.28515625" style="3" customWidth="1"/>
    <col min="8467" max="8704" width="9.140625" style="3"/>
    <col min="8705" max="8705" width="5.7109375" style="3" customWidth="1"/>
    <col min="8706" max="8706" width="26.85546875" style="3" customWidth="1"/>
    <col min="8707" max="8707" width="11" style="3" bestFit="1" customWidth="1"/>
    <col min="8708" max="8708" width="11.85546875" style="3" bestFit="1" customWidth="1"/>
    <col min="8709" max="8709" width="14.42578125" style="3" customWidth="1"/>
    <col min="8710" max="8714" width="10.28515625" style="3" customWidth="1"/>
    <col min="8715" max="8722" width="11.28515625" style="3" customWidth="1"/>
    <col min="8723" max="8960" width="9.140625" style="3"/>
    <col min="8961" max="8961" width="5.7109375" style="3" customWidth="1"/>
    <col min="8962" max="8962" width="26.85546875" style="3" customWidth="1"/>
    <col min="8963" max="8963" width="11" style="3" bestFit="1" customWidth="1"/>
    <col min="8964" max="8964" width="11.85546875" style="3" bestFit="1" customWidth="1"/>
    <col min="8965" max="8965" width="14.42578125" style="3" customWidth="1"/>
    <col min="8966" max="8970" width="10.28515625" style="3" customWidth="1"/>
    <col min="8971" max="8978" width="11.28515625" style="3" customWidth="1"/>
    <col min="8979" max="9216" width="9.140625" style="3"/>
    <col min="9217" max="9217" width="5.7109375" style="3" customWidth="1"/>
    <col min="9218" max="9218" width="26.85546875" style="3" customWidth="1"/>
    <col min="9219" max="9219" width="11" style="3" bestFit="1" customWidth="1"/>
    <col min="9220" max="9220" width="11.85546875" style="3" bestFit="1" customWidth="1"/>
    <col min="9221" max="9221" width="14.42578125" style="3" customWidth="1"/>
    <col min="9222" max="9226" width="10.28515625" style="3" customWidth="1"/>
    <col min="9227" max="9234" width="11.28515625" style="3" customWidth="1"/>
    <col min="9235" max="9472" width="9.140625" style="3"/>
    <col min="9473" max="9473" width="5.7109375" style="3" customWidth="1"/>
    <col min="9474" max="9474" width="26.85546875" style="3" customWidth="1"/>
    <col min="9475" max="9475" width="11" style="3" bestFit="1" customWidth="1"/>
    <col min="9476" max="9476" width="11.85546875" style="3" bestFit="1" customWidth="1"/>
    <col min="9477" max="9477" width="14.42578125" style="3" customWidth="1"/>
    <col min="9478" max="9482" width="10.28515625" style="3" customWidth="1"/>
    <col min="9483" max="9490" width="11.28515625" style="3" customWidth="1"/>
    <col min="9491" max="9728" width="9.140625" style="3"/>
    <col min="9729" max="9729" width="5.7109375" style="3" customWidth="1"/>
    <col min="9730" max="9730" width="26.85546875" style="3" customWidth="1"/>
    <col min="9731" max="9731" width="11" style="3" bestFit="1" customWidth="1"/>
    <col min="9732" max="9732" width="11.85546875" style="3" bestFit="1" customWidth="1"/>
    <col min="9733" max="9733" width="14.42578125" style="3" customWidth="1"/>
    <col min="9734" max="9738" width="10.28515625" style="3" customWidth="1"/>
    <col min="9739" max="9746" width="11.28515625" style="3" customWidth="1"/>
    <col min="9747" max="9984" width="9.140625" style="3"/>
    <col min="9985" max="9985" width="5.7109375" style="3" customWidth="1"/>
    <col min="9986" max="9986" width="26.85546875" style="3" customWidth="1"/>
    <col min="9987" max="9987" width="11" style="3" bestFit="1" customWidth="1"/>
    <col min="9988" max="9988" width="11.85546875" style="3" bestFit="1" customWidth="1"/>
    <col min="9989" max="9989" width="14.42578125" style="3" customWidth="1"/>
    <col min="9990" max="9994" width="10.28515625" style="3" customWidth="1"/>
    <col min="9995" max="10002" width="11.28515625" style="3" customWidth="1"/>
    <col min="10003" max="10240" width="9.140625" style="3"/>
    <col min="10241" max="10241" width="5.7109375" style="3" customWidth="1"/>
    <col min="10242" max="10242" width="26.85546875" style="3" customWidth="1"/>
    <col min="10243" max="10243" width="11" style="3" bestFit="1" customWidth="1"/>
    <col min="10244" max="10244" width="11.85546875" style="3" bestFit="1" customWidth="1"/>
    <col min="10245" max="10245" width="14.42578125" style="3" customWidth="1"/>
    <col min="10246" max="10250" width="10.28515625" style="3" customWidth="1"/>
    <col min="10251" max="10258" width="11.28515625" style="3" customWidth="1"/>
    <col min="10259" max="10496" width="9.140625" style="3"/>
    <col min="10497" max="10497" width="5.7109375" style="3" customWidth="1"/>
    <col min="10498" max="10498" width="26.85546875" style="3" customWidth="1"/>
    <col min="10499" max="10499" width="11" style="3" bestFit="1" customWidth="1"/>
    <col min="10500" max="10500" width="11.85546875" style="3" bestFit="1" customWidth="1"/>
    <col min="10501" max="10501" width="14.42578125" style="3" customWidth="1"/>
    <col min="10502" max="10506" width="10.28515625" style="3" customWidth="1"/>
    <col min="10507" max="10514" width="11.28515625" style="3" customWidth="1"/>
    <col min="10515" max="10752" width="9.140625" style="3"/>
    <col min="10753" max="10753" width="5.7109375" style="3" customWidth="1"/>
    <col min="10754" max="10754" width="26.85546875" style="3" customWidth="1"/>
    <col min="10755" max="10755" width="11" style="3" bestFit="1" customWidth="1"/>
    <col min="10756" max="10756" width="11.85546875" style="3" bestFit="1" customWidth="1"/>
    <col min="10757" max="10757" width="14.42578125" style="3" customWidth="1"/>
    <col min="10758" max="10762" width="10.28515625" style="3" customWidth="1"/>
    <col min="10763" max="10770" width="11.28515625" style="3" customWidth="1"/>
    <col min="10771" max="11008" width="9.140625" style="3"/>
    <col min="11009" max="11009" width="5.7109375" style="3" customWidth="1"/>
    <col min="11010" max="11010" width="26.85546875" style="3" customWidth="1"/>
    <col min="11011" max="11011" width="11" style="3" bestFit="1" customWidth="1"/>
    <col min="11012" max="11012" width="11.85546875" style="3" bestFit="1" customWidth="1"/>
    <col min="11013" max="11013" width="14.42578125" style="3" customWidth="1"/>
    <col min="11014" max="11018" width="10.28515625" style="3" customWidth="1"/>
    <col min="11019" max="11026" width="11.28515625" style="3" customWidth="1"/>
    <col min="11027" max="11264" width="9.140625" style="3"/>
    <col min="11265" max="11265" width="5.7109375" style="3" customWidth="1"/>
    <col min="11266" max="11266" width="26.85546875" style="3" customWidth="1"/>
    <col min="11267" max="11267" width="11" style="3" bestFit="1" customWidth="1"/>
    <col min="11268" max="11268" width="11.85546875" style="3" bestFit="1" customWidth="1"/>
    <col min="11269" max="11269" width="14.42578125" style="3" customWidth="1"/>
    <col min="11270" max="11274" width="10.28515625" style="3" customWidth="1"/>
    <col min="11275" max="11282" width="11.28515625" style="3" customWidth="1"/>
    <col min="11283" max="11520" width="9.140625" style="3"/>
    <col min="11521" max="11521" width="5.7109375" style="3" customWidth="1"/>
    <col min="11522" max="11522" width="26.85546875" style="3" customWidth="1"/>
    <col min="11523" max="11523" width="11" style="3" bestFit="1" customWidth="1"/>
    <col min="11524" max="11524" width="11.85546875" style="3" bestFit="1" customWidth="1"/>
    <col min="11525" max="11525" width="14.42578125" style="3" customWidth="1"/>
    <col min="11526" max="11530" width="10.28515625" style="3" customWidth="1"/>
    <col min="11531" max="11538" width="11.28515625" style="3" customWidth="1"/>
    <col min="11539" max="11776" width="9.140625" style="3"/>
    <col min="11777" max="11777" width="5.7109375" style="3" customWidth="1"/>
    <col min="11778" max="11778" width="26.85546875" style="3" customWidth="1"/>
    <col min="11779" max="11779" width="11" style="3" bestFit="1" customWidth="1"/>
    <col min="11780" max="11780" width="11.85546875" style="3" bestFit="1" customWidth="1"/>
    <col min="11781" max="11781" width="14.42578125" style="3" customWidth="1"/>
    <col min="11782" max="11786" width="10.28515625" style="3" customWidth="1"/>
    <col min="11787" max="11794" width="11.28515625" style="3" customWidth="1"/>
    <col min="11795" max="12032" width="9.140625" style="3"/>
    <col min="12033" max="12033" width="5.7109375" style="3" customWidth="1"/>
    <col min="12034" max="12034" width="26.85546875" style="3" customWidth="1"/>
    <col min="12035" max="12035" width="11" style="3" bestFit="1" customWidth="1"/>
    <col min="12036" max="12036" width="11.85546875" style="3" bestFit="1" customWidth="1"/>
    <col min="12037" max="12037" width="14.42578125" style="3" customWidth="1"/>
    <col min="12038" max="12042" width="10.28515625" style="3" customWidth="1"/>
    <col min="12043" max="12050" width="11.28515625" style="3" customWidth="1"/>
    <col min="12051" max="12288" width="9.140625" style="3"/>
    <col min="12289" max="12289" width="5.7109375" style="3" customWidth="1"/>
    <col min="12290" max="12290" width="26.85546875" style="3" customWidth="1"/>
    <col min="12291" max="12291" width="11" style="3" bestFit="1" customWidth="1"/>
    <col min="12292" max="12292" width="11.85546875" style="3" bestFit="1" customWidth="1"/>
    <col min="12293" max="12293" width="14.42578125" style="3" customWidth="1"/>
    <col min="12294" max="12298" width="10.28515625" style="3" customWidth="1"/>
    <col min="12299" max="12306" width="11.28515625" style="3" customWidth="1"/>
    <col min="12307" max="12544" width="9.140625" style="3"/>
    <col min="12545" max="12545" width="5.7109375" style="3" customWidth="1"/>
    <col min="12546" max="12546" width="26.85546875" style="3" customWidth="1"/>
    <col min="12547" max="12547" width="11" style="3" bestFit="1" customWidth="1"/>
    <col min="12548" max="12548" width="11.85546875" style="3" bestFit="1" customWidth="1"/>
    <col min="12549" max="12549" width="14.42578125" style="3" customWidth="1"/>
    <col min="12550" max="12554" width="10.28515625" style="3" customWidth="1"/>
    <col min="12555" max="12562" width="11.28515625" style="3" customWidth="1"/>
    <col min="12563" max="12800" width="9.140625" style="3"/>
    <col min="12801" max="12801" width="5.7109375" style="3" customWidth="1"/>
    <col min="12802" max="12802" width="26.85546875" style="3" customWidth="1"/>
    <col min="12803" max="12803" width="11" style="3" bestFit="1" customWidth="1"/>
    <col min="12804" max="12804" width="11.85546875" style="3" bestFit="1" customWidth="1"/>
    <col min="12805" max="12805" width="14.42578125" style="3" customWidth="1"/>
    <col min="12806" max="12810" width="10.28515625" style="3" customWidth="1"/>
    <col min="12811" max="12818" width="11.28515625" style="3" customWidth="1"/>
    <col min="12819" max="13056" width="9.140625" style="3"/>
    <col min="13057" max="13057" width="5.7109375" style="3" customWidth="1"/>
    <col min="13058" max="13058" width="26.85546875" style="3" customWidth="1"/>
    <col min="13059" max="13059" width="11" style="3" bestFit="1" customWidth="1"/>
    <col min="13060" max="13060" width="11.85546875" style="3" bestFit="1" customWidth="1"/>
    <col min="13061" max="13061" width="14.42578125" style="3" customWidth="1"/>
    <col min="13062" max="13066" width="10.28515625" style="3" customWidth="1"/>
    <col min="13067" max="13074" width="11.28515625" style="3" customWidth="1"/>
    <col min="13075" max="13312" width="9.140625" style="3"/>
    <col min="13313" max="13313" width="5.7109375" style="3" customWidth="1"/>
    <col min="13314" max="13314" width="26.85546875" style="3" customWidth="1"/>
    <col min="13315" max="13315" width="11" style="3" bestFit="1" customWidth="1"/>
    <col min="13316" max="13316" width="11.85546875" style="3" bestFit="1" customWidth="1"/>
    <col min="13317" max="13317" width="14.42578125" style="3" customWidth="1"/>
    <col min="13318" max="13322" width="10.28515625" style="3" customWidth="1"/>
    <col min="13323" max="13330" width="11.28515625" style="3" customWidth="1"/>
    <col min="13331" max="13568" width="9.140625" style="3"/>
    <col min="13569" max="13569" width="5.7109375" style="3" customWidth="1"/>
    <col min="13570" max="13570" width="26.85546875" style="3" customWidth="1"/>
    <col min="13571" max="13571" width="11" style="3" bestFit="1" customWidth="1"/>
    <col min="13572" max="13572" width="11.85546875" style="3" bestFit="1" customWidth="1"/>
    <col min="13573" max="13573" width="14.42578125" style="3" customWidth="1"/>
    <col min="13574" max="13578" width="10.28515625" style="3" customWidth="1"/>
    <col min="13579" max="13586" width="11.28515625" style="3" customWidth="1"/>
    <col min="13587" max="13824" width="9.140625" style="3"/>
    <col min="13825" max="13825" width="5.7109375" style="3" customWidth="1"/>
    <col min="13826" max="13826" width="26.85546875" style="3" customWidth="1"/>
    <col min="13827" max="13827" width="11" style="3" bestFit="1" customWidth="1"/>
    <col min="13828" max="13828" width="11.85546875" style="3" bestFit="1" customWidth="1"/>
    <col min="13829" max="13829" width="14.42578125" style="3" customWidth="1"/>
    <col min="13830" max="13834" width="10.28515625" style="3" customWidth="1"/>
    <col min="13835" max="13842" width="11.28515625" style="3" customWidth="1"/>
    <col min="13843" max="14080" width="9.140625" style="3"/>
    <col min="14081" max="14081" width="5.7109375" style="3" customWidth="1"/>
    <col min="14082" max="14082" width="26.85546875" style="3" customWidth="1"/>
    <col min="14083" max="14083" width="11" style="3" bestFit="1" customWidth="1"/>
    <col min="14084" max="14084" width="11.85546875" style="3" bestFit="1" customWidth="1"/>
    <col min="14085" max="14085" width="14.42578125" style="3" customWidth="1"/>
    <col min="14086" max="14090" width="10.28515625" style="3" customWidth="1"/>
    <col min="14091" max="14098" width="11.28515625" style="3" customWidth="1"/>
    <col min="14099" max="14336" width="9.140625" style="3"/>
    <col min="14337" max="14337" width="5.7109375" style="3" customWidth="1"/>
    <col min="14338" max="14338" width="26.85546875" style="3" customWidth="1"/>
    <col min="14339" max="14339" width="11" style="3" bestFit="1" customWidth="1"/>
    <col min="14340" max="14340" width="11.85546875" style="3" bestFit="1" customWidth="1"/>
    <col min="14341" max="14341" width="14.42578125" style="3" customWidth="1"/>
    <col min="14342" max="14346" width="10.28515625" style="3" customWidth="1"/>
    <col min="14347" max="14354" width="11.28515625" style="3" customWidth="1"/>
    <col min="14355" max="14592" width="9.140625" style="3"/>
    <col min="14593" max="14593" width="5.7109375" style="3" customWidth="1"/>
    <col min="14594" max="14594" width="26.85546875" style="3" customWidth="1"/>
    <col min="14595" max="14595" width="11" style="3" bestFit="1" customWidth="1"/>
    <col min="14596" max="14596" width="11.85546875" style="3" bestFit="1" customWidth="1"/>
    <col min="14597" max="14597" width="14.42578125" style="3" customWidth="1"/>
    <col min="14598" max="14602" width="10.28515625" style="3" customWidth="1"/>
    <col min="14603" max="14610" width="11.28515625" style="3" customWidth="1"/>
    <col min="14611" max="14848" width="9.140625" style="3"/>
    <col min="14849" max="14849" width="5.7109375" style="3" customWidth="1"/>
    <col min="14850" max="14850" width="26.85546875" style="3" customWidth="1"/>
    <col min="14851" max="14851" width="11" style="3" bestFit="1" customWidth="1"/>
    <col min="14852" max="14852" width="11.85546875" style="3" bestFit="1" customWidth="1"/>
    <col min="14853" max="14853" width="14.42578125" style="3" customWidth="1"/>
    <col min="14854" max="14858" width="10.28515625" style="3" customWidth="1"/>
    <col min="14859" max="14866" width="11.28515625" style="3" customWidth="1"/>
    <col min="14867" max="15104" width="9.140625" style="3"/>
    <col min="15105" max="15105" width="5.7109375" style="3" customWidth="1"/>
    <col min="15106" max="15106" width="26.85546875" style="3" customWidth="1"/>
    <col min="15107" max="15107" width="11" style="3" bestFit="1" customWidth="1"/>
    <col min="15108" max="15108" width="11.85546875" style="3" bestFit="1" customWidth="1"/>
    <col min="15109" max="15109" width="14.42578125" style="3" customWidth="1"/>
    <col min="15110" max="15114" width="10.28515625" style="3" customWidth="1"/>
    <col min="15115" max="15122" width="11.28515625" style="3" customWidth="1"/>
    <col min="15123" max="15360" width="9.140625" style="3"/>
    <col min="15361" max="15361" width="5.7109375" style="3" customWidth="1"/>
    <col min="15362" max="15362" width="26.85546875" style="3" customWidth="1"/>
    <col min="15363" max="15363" width="11" style="3" bestFit="1" customWidth="1"/>
    <col min="15364" max="15364" width="11.85546875" style="3" bestFit="1" customWidth="1"/>
    <col min="15365" max="15365" width="14.42578125" style="3" customWidth="1"/>
    <col min="15366" max="15370" width="10.28515625" style="3" customWidth="1"/>
    <col min="15371" max="15378" width="11.28515625" style="3" customWidth="1"/>
    <col min="15379" max="15616" width="9.140625" style="3"/>
    <col min="15617" max="15617" width="5.7109375" style="3" customWidth="1"/>
    <col min="15618" max="15618" width="26.85546875" style="3" customWidth="1"/>
    <col min="15619" max="15619" width="11" style="3" bestFit="1" customWidth="1"/>
    <col min="15620" max="15620" width="11.85546875" style="3" bestFit="1" customWidth="1"/>
    <col min="15621" max="15621" width="14.42578125" style="3" customWidth="1"/>
    <col min="15622" max="15626" width="10.28515625" style="3" customWidth="1"/>
    <col min="15627" max="15634" width="11.28515625" style="3" customWidth="1"/>
    <col min="15635" max="15872" width="9.140625" style="3"/>
    <col min="15873" max="15873" width="5.7109375" style="3" customWidth="1"/>
    <col min="15874" max="15874" width="26.85546875" style="3" customWidth="1"/>
    <col min="15875" max="15875" width="11" style="3" bestFit="1" customWidth="1"/>
    <col min="15876" max="15876" width="11.85546875" style="3" bestFit="1" customWidth="1"/>
    <col min="15877" max="15877" width="14.42578125" style="3" customWidth="1"/>
    <col min="15878" max="15882" width="10.28515625" style="3" customWidth="1"/>
    <col min="15883" max="15890" width="11.28515625" style="3" customWidth="1"/>
    <col min="15891" max="16128" width="9.140625" style="3"/>
    <col min="16129" max="16129" width="5.7109375" style="3" customWidth="1"/>
    <col min="16130" max="16130" width="26.85546875" style="3" customWidth="1"/>
    <col min="16131" max="16131" width="11" style="3" bestFit="1" customWidth="1"/>
    <col min="16132" max="16132" width="11.85546875" style="3" bestFit="1" customWidth="1"/>
    <col min="16133" max="16133" width="14.42578125" style="3" customWidth="1"/>
    <col min="16134" max="16138" width="10.28515625" style="3" customWidth="1"/>
    <col min="16139" max="16146" width="11.28515625" style="3" customWidth="1"/>
    <col min="16147" max="16384" width="9.140625" style="3"/>
  </cols>
  <sheetData>
    <row r="1" spans="1:24" ht="18.75" x14ac:dyDescent="0.3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4" x14ac:dyDescent="0.25">
      <c r="B2" s="4"/>
    </row>
    <row r="3" spans="1:24" ht="15.75" x14ac:dyDescent="0.25">
      <c r="A3" s="5"/>
      <c r="B3" s="6"/>
      <c r="C3" s="6" t="s">
        <v>13</v>
      </c>
      <c r="D3" s="6">
        <v>1990</v>
      </c>
      <c r="E3" s="6">
        <v>1995</v>
      </c>
      <c r="F3" s="6">
        <v>2000</v>
      </c>
      <c r="G3" s="6">
        <v>2001</v>
      </c>
      <c r="H3" s="6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6">
        <v>2012</v>
      </c>
      <c r="S3" s="6">
        <v>2013</v>
      </c>
      <c r="T3" s="6">
        <v>2014</v>
      </c>
      <c r="U3" s="6">
        <v>2015</v>
      </c>
      <c r="V3" s="6">
        <v>2016</v>
      </c>
      <c r="W3" s="6">
        <v>2017</v>
      </c>
    </row>
    <row r="4" spans="1:24" ht="18" x14ac:dyDescent="0.25">
      <c r="A4" s="7">
        <v>1</v>
      </c>
      <c r="B4" s="28" t="s">
        <v>11</v>
      </c>
      <c r="C4" s="6" t="s">
        <v>0</v>
      </c>
      <c r="D4" s="6">
        <v>25.713000000000001</v>
      </c>
      <c r="E4" s="6">
        <v>25.713000000000001</v>
      </c>
      <c r="F4" s="6">
        <v>25.713000000000001</v>
      </c>
      <c r="G4" s="6">
        <v>25.713000000000001</v>
      </c>
      <c r="H4" s="6">
        <v>25.713000000000001</v>
      </c>
      <c r="I4" s="6">
        <v>25.713000000000001</v>
      </c>
      <c r="J4" s="6">
        <v>25.713000000000001</v>
      </c>
      <c r="K4" s="6">
        <v>25.713000000000001</v>
      </c>
      <c r="L4" s="6">
        <v>25.713000000000001</v>
      </c>
      <c r="M4" s="6">
        <v>25.713000000000001</v>
      </c>
      <c r="N4" s="6">
        <v>25.713000000000001</v>
      </c>
      <c r="O4" s="6">
        <v>25.713000000000001</v>
      </c>
      <c r="P4" s="6">
        <v>25.713000000000001</v>
      </c>
      <c r="Q4" s="6">
        <v>25.713000000000001</v>
      </c>
      <c r="R4" s="6">
        <v>25.713000000000001</v>
      </c>
      <c r="S4" s="6">
        <v>25.713000000000001</v>
      </c>
      <c r="T4" s="6">
        <v>25.713000000000001</v>
      </c>
      <c r="U4" s="6">
        <v>25.713000000000001</v>
      </c>
      <c r="V4" s="6">
        <v>25.713000000000001</v>
      </c>
      <c r="W4" s="6">
        <v>25.713000000000001</v>
      </c>
    </row>
    <row r="5" spans="1:24" ht="15.75" customHeight="1" x14ac:dyDescent="0.25">
      <c r="A5" s="9"/>
      <c r="B5" s="35" t="s">
        <v>28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4" ht="31.5" x14ac:dyDescent="0.25">
      <c r="A6" s="10">
        <v>2</v>
      </c>
      <c r="B6" s="11" t="s">
        <v>12</v>
      </c>
      <c r="C6" s="12" t="s">
        <v>1</v>
      </c>
      <c r="D6" s="13">
        <f t="shared" ref="D6:S6" si="0">SUM(D7:D13)</f>
        <v>1.8357603</v>
      </c>
      <c r="E6" s="13">
        <f>SUM(E7:E13)</f>
        <v>1.9446302999999998</v>
      </c>
      <c r="F6" s="13">
        <f t="shared" si="0"/>
        <v>2.0856602999999998</v>
      </c>
      <c r="G6" s="13">
        <f t="shared" si="0"/>
        <v>2.1247202999999999</v>
      </c>
      <c r="H6" s="13">
        <f t="shared" si="0"/>
        <v>2.1247202999999999</v>
      </c>
      <c r="I6" s="13">
        <f t="shared" si="0"/>
        <v>2.1481303</v>
      </c>
      <c r="J6" s="13">
        <f t="shared" si="0"/>
        <v>2.1481303</v>
      </c>
      <c r="K6" s="13">
        <f t="shared" si="0"/>
        <v>2.1481303</v>
      </c>
      <c r="L6" s="13">
        <f t="shared" si="0"/>
        <v>2.1915803</v>
      </c>
      <c r="M6" s="13">
        <f t="shared" si="0"/>
        <v>2.2380803</v>
      </c>
      <c r="N6" s="13">
        <f t="shared" si="0"/>
        <v>2.2381803000000002</v>
      </c>
      <c r="O6" s="13">
        <f t="shared" si="0"/>
        <v>2.2393803000000001</v>
      </c>
      <c r="P6" s="13">
        <f t="shared" si="0"/>
        <v>2.2631664999999996</v>
      </c>
      <c r="Q6" s="13">
        <f t="shared" si="0"/>
        <v>2.2695864999999995</v>
      </c>
      <c r="R6" s="13">
        <f t="shared" si="0"/>
        <v>2.2679564999999999</v>
      </c>
      <c r="S6" s="13">
        <f t="shared" si="0"/>
        <v>2.2680965</v>
      </c>
      <c r="T6" s="13">
        <f t="shared" ref="T6:W6" si="1">SUM(T7:T13)</f>
        <v>2.2989999999999995</v>
      </c>
      <c r="U6" s="13">
        <f t="shared" si="1"/>
        <v>2.2989999999999995</v>
      </c>
      <c r="V6" s="13">
        <f t="shared" si="1"/>
        <v>2.2989999999999995</v>
      </c>
      <c r="W6" s="13">
        <f t="shared" si="1"/>
        <v>2.2989999999999995</v>
      </c>
      <c r="X6" s="33"/>
    </row>
    <row r="7" spans="1:24" ht="18" x14ac:dyDescent="0.25">
      <c r="A7" s="7">
        <v>3</v>
      </c>
      <c r="B7" s="11" t="s">
        <v>4</v>
      </c>
      <c r="C7" s="14" t="s">
        <v>2</v>
      </c>
      <c r="D7" s="6"/>
      <c r="E7" s="6"/>
      <c r="F7" s="15">
        <f>120.8/1000</f>
        <v>0.12079999999999999</v>
      </c>
      <c r="G7" s="15">
        <f>120.8/1000</f>
        <v>0.12079999999999999</v>
      </c>
      <c r="H7" s="15">
        <f>120.8/1000</f>
        <v>0.12079999999999999</v>
      </c>
      <c r="I7" s="15">
        <f>121.55/1000</f>
        <v>0.12154999999999999</v>
      </c>
      <c r="J7" s="15">
        <f t="shared" ref="J7:O7" si="2">121.55/1000</f>
        <v>0.12154999999999999</v>
      </c>
      <c r="K7" s="15">
        <f t="shared" si="2"/>
        <v>0.12154999999999999</v>
      </c>
      <c r="L7" s="15">
        <f t="shared" si="2"/>
        <v>0.12154999999999999</v>
      </c>
      <c r="M7" s="15">
        <f t="shared" si="2"/>
        <v>0.12154999999999999</v>
      </c>
      <c r="N7" s="15">
        <f t="shared" si="2"/>
        <v>0.12154999999999999</v>
      </c>
      <c r="O7" s="15">
        <f t="shared" si="2"/>
        <v>0.12154999999999999</v>
      </c>
      <c r="P7" s="15">
        <f>121.0322/1000</f>
        <v>0.12103220000000001</v>
      </c>
      <c r="Q7" s="15">
        <f>121.0322/1000</f>
        <v>0.12103220000000001</v>
      </c>
      <c r="R7" s="15">
        <f>100.2322/1000</f>
        <v>0.10023220000000001</v>
      </c>
      <c r="S7" s="15">
        <f>100.2322/1000</f>
        <v>0.10023220000000001</v>
      </c>
      <c r="T7" s="15">
        <v>7.8E-2</v>
      </c>
      <c r="U7" s="15">
        <v>7.8E-2</v>
      </c>
      <c r="V7" s="15">
        <v>7.8E-2</v>
      </c>
      <c r="W7" s="15">
        <v>7.8E-2</v>
      </c>
    </row>
    <row r="8" spans="1:24" ht="18" x14ac:dyDescent="0.25">
      <c r="A8" s="7">
        <v>4</v>
      </c>
      <c r="B8" s="11" t="s">
        <v>5</v>
      </c>
      <c r="C8" s="14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5"/>
      <c r="U8" s="15"/>
      <c r="V8" s="15"/>
      <c r="W8" s="15"/>
    </row>
    <row r="9" spans="1:24" ht="18" x14ac:dyDescent="0.25">
      <c r="A9" s="7">
        <v>5</v>
      </c>
      <c r="B9" s="11" t="s">
        <v>6</v>
      </c>
      <c r="C9" s="14" t="s">
        <v>2</v>
      </c>
      <c r="D9" s="15">
        <f>1083.38/1000</f>
        <v>1.08338</v>
      </c>
      <c r="E9" s="15">
        <f t="shared" ref="E9:L9" si="3">1083.38/1000</f>
        <v>1.08338</v>
      </c>
      <c r="F9" s="15">
        <f t="shared" si="3"/>
        <v>1.08338</v>
      </c>
      <c r="G9" s="15">
        <f t="shared" si="3"/>
        <v>1.08338</v>
      </c>
      <c r="H9" s="15">
        <f t="shared" si="3"/>
        <v>1.08338</v>
      </c>
      <c r="I9" s="15">
        <f t="shared" si="3"/>
        <v>1.08338</v>
      </c>
      <c r="J9" s="15">
        <f t="shared" si="3"/>
        <v>1.08338</v>
      </c>
      <c r="K9" s="15">
        <f t="shared" si="3"/>
        <v>1.08338</v>
      </c>
      <c r="L9" s="15">
        <f t="shared" si="3"/>
        <v>1.08338</v>
      </c>
      <c r="M9" s="15">
        <f>1129.88/1000</f>
        <v>1.1298800000000002</v>
      </c>
      <c r="N9" s="15">
        <f>1129.88/1000</f>
        <v>1.1298800000000002</v>
      </c>
      <c r="O9" s="15">
        <f>1129.88/1000</f>
        <v>1.1298800000000002</v>
      </c>
      <c r="P9" s="15">
        <f>1153.894/1000</f>
        <v>1.153894</v>
      </c>
      <c r="Q9" s="15">
        <f>1156.024/1000</f>
        <v>1.1560239999999999</v>
      </c>
      <c r="R9" s="15">
        <f>1156.024/1000</f>
        <v>1.1560239999999999</v>
      </c>
      <c r="S9" s="15">
        <f>1156.024/1000</f>
        <v>1.1560239999999999</v>
      </c>
      <c r="T9" s="15">
        <v>1.1499999999999999</v>
      </c>
      <c r="U9" s="16">
        <v>1.1499999999999999</v>
      </c>
      <c r="V9" s="16">
        <v>1.1499999999999999</v>
      </c>
      <c r="W9" s="16">
        <v>1.1499999999999999</v>
      </c>
    </row>
    <row r="10" spans="1:24" ht="18" x14ac:dyDescent="0.25">
      <c r="A10" s="7">
        <v>6</v>
      </c>
      <c r="B10" s="11" t="s">
        <v>7</v>
      </c>
      <c r="C10" s="14" t="s">
        <v>2</v>
      </c>
      <c r="D10" s="15">
        <f>474.69/1000</f>
        <v>0.47469</v>
      </c>
      <c r="E10" s="15">
        <f>583.56/1000</f>
        <v>0.58355999999999997</v>
      </c>
      <c r="F10" s="15">
        <f>602.77/1000</f>
        <v>0.60277000000000003</v>
      </c>
      <c r="G10" s="15">
        <f>641.83/1000</f>
        <v>0.64183000000000001</v>
      </c>
      <c r="H10" s="15">
        <f>641.83/1000</f>
        <v>0.64183000000000001</v>
      </c>
      <c r="I10" s="15">
        <f>664.49/1000</f>
        <v>0.66449000000000003</v>
      </c>
      <c r="J10" s="15">
        <f t="shared" ref="J10:K10" si="4">664.49/1000</f>
        <v>0.66449000000000003</v>
      </c>
      <c r="K10" s="15">
        <f t="shared" si="4"/>
        <v>0.66449000000000003</v>
      </c>
      <c r="L10" s="15">
        <f>707.94/1000</f>
        <v>0.70794000000000001</v>
      </c>
      <c r="M10" s="15">
        <f>707.94/1000</f>
        <v>0.70794000000000001</v>
      </c>
      <c r="N10" s="15">
        <f>708.04/1000</f>
        <v>0.70804</v>
      </c>
      <c r="O10" s="15">
        <f>709.24/1000</f>
        <v>0.70923999999999998</v>
      </c>
      <c r="P10" s="15">
        <f>709.53/1000</f>
        <v>0.70952999999999999</v>
      </c>
      <c r="Q10" s="15">
        <f>713.82/1000</f>
        <v>0.71382000000000001</v>
      </c>
      <c r="R10" s="15">
        <f>713.82/1000</f>
        <v>0.71382000000000001</v>
      </c>
      <c r="S10" s="15">
        <f>713.96/1000</f>
        <v>0.71396000000000004</v>
      </c>
      <c r="T10" s="15">
        <v>0.79</v>
      </c>
      <c r="U10" s="16">
        <v>0.79</v>
      </c>
      <c r="V10" s="16">
        <v>0.79</v>
      </c>
      <c r="W10" s="16">
        <v>0.79</v>
      </c>
    </row>
    <row r="11" spans="1:24" ht="18" x14ac:dyDescent="0.25">
      <c r="A11" s="7">
        <v>7</v>
      </c>
      <c r="B11" s="11" t="s">
        <v>8</v>
      </c>
      <c r="C11" s="14" t="s">
        <v>2</v>
      </c>
      <c r="D11" s="16">
        <f>8.46/1000</f>
        <v>8.4600000000000005E-3</v>
      </c>
      <c r="E11" s="16">
        <f t="shared" ref="E11:Q11" si="5">8.46/1000</f>
        <v>8.4600000000000005E-3</v>
      </c>
      <c r="F11" s="16">
        <f t="shared" si="5"/>
        <v>8.4600000000000005E-3</v>
      </c>
      <c r="G11" s="16">
        <f t="shared" si="5"/>
        <v>8.4600000000000005E-3</v>
      </c>
      <c r="H11" s="16">
        <f t="shared" si="5"/>
        <v>8.4600000000000005E-3</v>
      </c>
      <c r="I11" s="16">
        <f t="shared" si="5"/>
        <v>8.4600000000000005E-3</v>
      </c>
      <c r="J11" s="16">
        <f t="shared" si="5"/>
        <v>8.4600000000000005E-3</v>
      </c>
      <c r="K11" s="16">
        <f t="shared" si="5"/>
        <v>8.4600000000000005E-3</v>
      </c>
      <c r="L11" s="16">
        <f t="shared" si="5"/>
        <v>8.4600000000000005E-3</v>
      </c>
      <c r="M11" s="16">
        <f t="shared" si="5"/>
        <v>8.4600000000000005E-3</v>
      </c>
      <c r="N11" s="16">
        <f t="shared" si="5"/>
        <v>8.4600000000000005E-3</v>
      </c>
      <c r="O11" s="16">
        <f t="shared" si="5"/>
        <v>8.4600000000000005E-3</v>
      </c>
      <c r="P11" s="16">
        <f t="shared" si="5"/>
        <v>8.4600000000000005E-3</v>
      </c>
      <c r="Q11" s="16">
        <f t="shared" si="5"/>
        <v>8.4600000000000005E-3</v>
      </c>
      <c r="R11" s="16">
        <f>27.63/1000</f>
        <v>2.7629999999999998E-2</v>
      </c>
      <c r="S11" s="16">
        <f>27.63/1000</f>
        <v>2.7629999999999998E-2</v>
      </c>
      <c r="T11" s="15">
        <v>0.03</v>
      </c>
      <c r="U11" s="16">
        <v>0.03</v>
      </c>
      <c r="V11" s="16">
        <v>0.03</v>
      </c>
      <c r="W11" s="16">
        <v>0.03</v>
      </c>
    </row>
    <row r="12" spans="1:24" ht="18" x14ac:dyDescent="0.25">
      <c r="A12" s="7">
        <v>8</v>
      </c>
      <c r="B12" s="11" t="s">
        <v>9</v>
      </c>
      <c r="C12" s="14" t="s">
        <v>2</v>
      </c>
      <c r="D12" s="15"/>
      <c r="E12" s="15"/>
      <c r="F12" s="16">
        <f>1.02/1000</f>
        <v>1.0200000000000001E-3</v>
      </c>
      <c r="G12" s="16">
        <f t="shared" ref="G12:S12" si="6">1.02/1000</f>
        <v>1.0200000000000001E-3</v>
      </c>
      <c r="H12" s="16">
        <f t="shared" si="6"/>
        <v>1.0200000000000001E-3</v>
      </c>
      <c r="I12" s="16">
        <f t="shared" si="6"/>
        <v>1.0200000000000001E-3</v>
      </c>
      <c r="J12" s="16">
        <f t="shared" si="6"/>
        <v>1.0200000000000001E-3</v>
      </c>
      <c r="K12" s="16">
        <f t="shared" si="6"/>
        <v>1.0200000000000001E-3</v>
      </c>
      <c r="L12" s="16">
        <f t="shared" si="6"/>
        <v>1.0200000000000001E-3</v>
      </c>
      <c r="M12" s="16">
        <f t="shared" si="6"/>
        <v>1.0200000000000001E-3</v>
      </c>
      <c r="N12" s="16">
        <f t="shared" si="6"/>
        <v>1.0200000000000001E-3</v>
      </c>
      <c r="O12" s="16">
        <f t="shared" si="6"/>
        <v>1.0200000000000001E-3</v>
      </c>
      <c r="P12" s="16">
        <f t="shared" si="6"/>
        <v>1.0200000000000001E-3</v>
      </c>
      <c r="Q12" s="16">
        <f t="shared" si="6"/>
        <v>1.0200000000000001E-3</v>
      </c>
      <c r="R12" s="16">
        <f t="shared" si="6"/>
        <v>1.0200000000000001E-3</v>
      </c>
      <c r="S12" s="16">
        <f t="shared" si="6"/>
        <v>1.0200000000000001E-3</v>
      </c>
      <c r="T12" s="15">
        <v>1E-3</v>
      </c>
      <c r="U12" s="16">
        <v>1E-3</v>
      </c>
      <c r="V12" s="16">
        <v>1E-3</v>
      </c>
      <c r="W12" s="16">
        <v>1E-3</v>
      </c>
    </row>
    <row r="13" spans="1:24" ht="18" x14ac:dyDescent="0.25">
      <c r="A13" s="7">
        <v>9</v>
      </c>
      <c r="B13" s="11" t="s">
        <v>10</v>
      </c>
      <c r="C13" s="14" t="s">
        <v>2</v>
      </c>
      <c r="D13" s="15">
        <f>269.2303/1000</f>
        <v>0.26923029999999998</v>
      </c>
      <c r="E13" s="15">
        <f t="shared" ref="E13:S13" si="7">269.2303/1000</f>
        <v>0.26923029999999998</v>
      </c>
      <c r="F13" s="15">
        <f t="shared" si="7"/>
        <v>0.26923029999999998</v>
      </c>
      <c r="G13" s="15">
        <f t="shared" si="7"/>
        <v>0.26923029999999998</v>
      </c>
      <c r="H13" s="15">
        <f t="shared" si="7"/>
        <v>0.26923029999999998</v>
      </c>
      <c r="I13" s="15">
        <f t="shared" si="7"/>
        <v>0.26923029999999998</v>
      </c>
      <c r="J13" s="15">
        <f t="shared" si="7"/>
        <v>0.26923029999999998</v>
      </c>
      <c r="K13" s="15">
        <f t="shared" si="7"/>
        <v>0.26923029999999998</v>
      </c>
      <c r="L13" s="15">
        <f t="shared" si="7"/>
        <v>0.26923029999999998</v>
      </c>
      <c r="M13" s="15">
        <f t="shared" si="7"/>
        <v>0.26923029999999998</v>
      </c>
      <c r="N13" s="15">
        <f t="shared" si="7"/>
        <v>0.26923029999999998</v>
      </c>
      <c r="O13" s="15">
        <f t="shared" si="7"/>
        <v>0.26923029999999998</v>
      </c>
      <c r="P13" s="15">
        <f t="shared" si="7"/>
        <v>0.26923029999999998</v>
      </c>
      <c r="Q13" s="15">
        <f t="shared" si="7"/>
        <v>0.26923029999999998</v>
      </c>
      <c r="R13" s="15">
        <f t="shared" si="7"/>
        <v>0.26923029999999998</v>
      </c>
      <c r="S13" s="15">
        <f t="shared" si="7"/>
        <v>0.26923029999999998</v>
      </c>
      <c r="T13" s="15">
        <v>0.25</v>
      </c>
      <c r="U13" s="16">
        <v>0.25</v>
      </c>
      <c r="V13" s="16">
        <v>0.25</v>
      </c>
      <c r="W13" s="16">
        <v>0.25</v>
      </c>
    </row>
    <row r="14" spans="1:24" ht="31.5" x14ac:dyDescent="0.25">
      <c r="A14" s="7">
        <v>10</v>
      </c>
      <c r="B14" s="17" t="s">
        <v>27</v>
      </c>
      <c r="C14" s="12" t="s">
        <v>3</v>
      </c>
      <c r="D14" s="18">
        <f>IF(D6="","n/a",D6/D4*100)</f>
        <v>7.1394248045735615</v>
      </c>
      <c r="E14" s="18">
        <f t="shared" ref="E14:W14" si="8">IF(E6="","n/a",E6/E4*100)</f>
        <v>7.5628293081320725</v>
      </c>
      <c r="F14" s="18">
        <f t="shared" si="8"/>
        <v>8.1113067320032659</v>
      </c>
      <c r="G14" s="18">
        <f t="shared" si="8"/>
        <v>8.2632143273830359</v>
      </c>
      <c r="H14" s="18">
        <f t="shared" si="8"/>
        <v>8.2632143273830359</v>
      </c>
      <c r="I14" s="18">
        <f t="shared" si="8"/>
        <v>8.3542577684439774</v>
      </c>
      <c r="J14" s="18">
        <f t="shared" si="8"/>
        <v>8.3542577684439774</v>
      </c>
      <c r="K14" s="18">
        <f t="shared" si="8"/>
        <v>8.3542577684439774</v>
      </c>
      <c r="L14" s="18">
        <f t="shared" si="8"/>
        <v>8.523238439699762</v>
      </c>
      <c r="M14" s="18">
        <f t="shared" si="8"/>
        <v>8.7040808151518689</v>
      </c>
      <c r="N14" s="18">
        <f t="shared" si="8"/>
        <v>8.7044697234861736</v>
      </c>
      <c r="O14" s="18">
        <f t="shared" si="8"/>
        <v>8.7091366234978409</v>
      </c>
      <c r="P14" s="18">
        <f t="shared" si="8"/>
        <v>8.8016431377124391</v>
      </c>
      <c r="Q14" s="18">
        <f>IF(Q6="","n/a",Q6/Q4*100)</f>
        <v>8.8266110527748598</v>
      </c>
      <c r="R14" s="18">
        <f t="shared" si="8"/>
        <v>8.820271846925678</v>
      </c>
      <c r="S14" s="18">
        <f t="shared" si="8"/>
        <v>8.8208163185937067</v>
      </c>
      <c r="T14" s="18">
        <f t="shared" si="8"/>
        <v>8.9410026056858367</v>
      </c>
      <c r="U14" s="18">
        <f t="shared" si="8"/>
        <v>8.9410026056858367</v>
      </c>
      <c r="V14" s="18">
        <f t="shared" si="8"/>
        <v>8.9410026056858367</v>
      </c>
      <c r="W14" s="18">
        <f t="shared" si="8"/>
        <v>8.9410026056858367</v>
      </c>
    </row>
    <row r="15" spans="1:24" ht="15.75" x14ac:dyDescent="0.25">
      <c r="A15" s="19"/>
      <c r="B15" s="20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24" ht="15.75" x14ac:dyDescent="0.25">
      <c r="A16" s="19"/>
      <c r="B16" s="1" t="s">
        <v>29</v>
      </c>
      <c r="C16" s="21"/>
      <c r="D16" s="22"/>
      <c r="E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23" ht="15.75" x14ac:dyDescent="0.25">
      <c r="B17" s="23"/>
    </row>
    <row r="18" spans="1:23" ht="15.75" x14ac:dyDescent="0.25">
      <c r="A18" s="5"/>
      <c r="B18" s="6"/>
      <c r="C18" s="6" t="s">
        <v>15</v>
      </c>
      <c r="D18" s="6">
        <v>1990</v>
      </c>
      <c r="E18" s="6">
        <v>1995</v>
      </c>
      <c r="F18" s="6">
        <v>2000</v>
      </c>
      <c r="G18" s="6">
        <v>2001</v>
      </c>
      <c r="H18" s="6">
        <v>2002</v>
      </c>
      <c r="I18" s="6">
        <v>2003</v>
      </c>
      <c r="J18" s="6">
        <v>2004</v>
      </c>
      <c r="K18" s="6">
        <v>2005</v>
      </c>
      <c r="L18" s="6">
        <v>2006</v>
      </c>
      <c r="M18" s="6">
        <v>2007</v>
      </c>
      <c r="N18" s="6">
        <v>2008</v>
      </c>
      <c r="O18" s="6">
        <v>2009</v>
      </c>
      <c r="P18" s="6">
        <v>2010</v>
      </c>
      <c r="Q18" s="6">
        <v>2011</v>
      </c>
      <c r="R18" s="6">
        <v>2012</v>
      </c>
      <c r="S18" s="6">
        <v>2013</v>
      </c>
      <c r="T18" s="6">
        <v>2014</v>
      </c>
      <c r="U18" s="6">
        <v>2015</v>
      </c>
      <c r="V18" s="6">
        <v>2016</v>
      </c>
      <c r="W18" s="6">
        <v>2017</v>
      </c>
    </row>
    <row r="19" spans="1:23" ht="18" x14ac:dyDescent="0.25">
      <c r="A19" s="7">
        <v>1</v>
      </c>
      <c r="B19" s="28" t="s">
        <v>11</v>
      </c>
      <c r="C19" s="6" t="s">
        <v>0</v>
      </c>
      <c r="D19" s="6">
        <v>25.713000000000001</v>
      </c>
      <c r="E19" s="6">
        <v>25.713000000000001</v>
      </c>
      <c r="F19" s="6">
        <v>25.713000000000001</v>
      </c>
      <c r="G19" s="6">
        <v>25.713000000000001</v>
      </c>
      <c r="H19" s="6">
        <v>25.713000000000001</v>
      </c>
      <c r="I19" s="6">
        <v>25.713000000000001</v>
      </c>
      <c r="J19" s="6">
        <v>25.713000000000001</v>
      </c>
      <c r="K19" s="6">
        <v>25.713000000000001</v>
      </c>
      <c r="L19" s="6">
        <v>25.713000000000001</v>
      </c>
      <c r="M19" s="6">
        <v>25.713000000000001</v>
      </c>
      <c r="N19" s="6">
        <v>25.713000000000001</v>
      </c>
      <c r="O19" s="6">
        <v>25.713000000000001</v>
      </c>
      <c r="P19" s="6">
        <v>25.713000000000001</v>
      </c>
      <c r="Q19" s="6">
        <v>25.713000000000001</v>
      </c>
      <c r="R19" s="6">
        <v>25.713000000000001</v>
      </c>
      <c r="S19" s="6">
        <v>25.713000000000001</v>
      </c>
      <c r="T19" s="6">
        <v>25.713000000000001</v>
      </c>
      <c r="U19" s="6">
        <v>25.713000000000001</v>
      </c>
      <c r="V19" s="6">
        <v>25.713000000000001</v>
      </c>
      <c r="W19" s="6">
        <v>25.713000000000001</v>
      </c>
    </row>
    <row r="20" spans="1:23" ht="15.75" customHeight="1" x14ac:dyDescent="0.25">
      <c r="A20" s="9"/>
      <c r="B20" s="34" t="s">
        <v>28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2"/>
      <c r="U20" s="32"/>
      <c r="V20" s="32"/>
      <c r="W20" s="32"/>
    </row>
    <row r="21" spans="1:23" ht="15.75" x14ac:dyDescent="0.25">
      <c r="A21" s="7">
        <v>2</v>
      </c>
      <c r="B21" s="11" t="s">
        <v>4</v>
      </c>
      <c r="C21" s="6" t="s">
        <v>3</v>
      </c>
      <c r="D21" s="6"/>
      <c r="E21" s="6"/>
      <c r="F21" s="15">
        <f>F7/F4*100</f>
        <v>0.46980126784116982</v>
      </c>
      <c r="G21" s="15">
        <f>G7/G4*100</f>
        <v>0.46980126784116982</v>
      </c>
      <c r="H21" s="15">
        <f t="shared" ref="H21:W21" si="9">H7/H4*100</f>
        <v>0.46980126784116982</v>
      </c>
      <c r="I21" s="15">
        <f t="shared" si="9"/>
        <v>0.47271808034846186</v>
      </c>
      <c r="J21" s="15">
        <f t="shared" si="9"/>
        <v>0.47271808034846186</v>
      </c>
      <c r="K21" s="15">
        <f t="shared" si="9"/>
        <v>0.47271808034846186</v>
      </c>
      <c r="L21" s="15">
        <f t="shared" si="9"/>
        <v>0.47271808034846186</v>
      </c>
      <c r="M21" s="15">
        <f t="shared" si="9"/>
        <v>0.47271808034846186</v>
      </c>
      <c r="N21" s="15">
        <f t="shared" si="9"/>
        <v>0.47271808034846186</v>
      </c>
      <c r="O21" s="15">
        <f t="shared" si="9"/>
        <v>0.47271808034846186</v>
      </c>
      <c r="P21" s="15">
        <f t="shared" si="9"/>
        <v>0.47070431299342747</v>
      </c>
      <c r="Q21" s="15">
        <f t="shared" si="9"/>
        <v>0.47070431299342747</v>
      </c>
      <c r="R21" s="15">
        <f t="shared" si="9"/>
        <v>0.38981137945786182</v>
      </c>
      <c r="S21" s="15">
        <f t="shared" si="9"/>
        <v>0.38981137945786182</v>
      </c>
      <c r="T21" s="15">
        <f t="shared" si="9"/>
        <v>0.30334850075837128</v>
      </c>
      <c r="U21" s="15">
        <f t="shared" si="9"/>
        <v>0.30334850075837128</v>
      </c>
      <c r="V21" s="15">
        <f>V7/V4*100</f>
        <v>0.30334850075837128</v>
      </c>
      <c r="W21" s="15">
        <f t="shared" si="9"/>
        <v>0.30334850075837128</v>
      </c>
    </row>
    <row r="22" spans="1:23" ht="15.75" x14ac:dyDescent="0.25">
      <c r="A22" s="7">
        <v>3</v>
      </c>
      <c r="B22" s="11" t="s">
        <v>5</v>
      </c>
      <c r="C22" s="6" t="s">
        <v>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32"/>
      <c r="U22" s="32"/>
      <c r="V22" s="32"/>
      <c r="W22" s="32"/>
    </row>
    <row r="23" spans="1:23" ht="15.75" x14ac:dyDescent="0.25">
      <c r="A23" s="7">
        <v>4</v>
      </c>
      <c r="B23" s="11" t="s">
        <v>6</v>
      </c>
      <c r="C23" s="6" t="s">
        <v>3</v>
      </c>
      <c r="D23" s="15">
        <f t="shared" ref="D23:E23" si="10">D9/D4*100</f>
        <v>4.2133551122000537</v>
      </c>
      <c r="E23" s="15">
        <f t="shared" si="10"/>
        <v>4.2133551122000537</v>
      </c>
      <c r="F23" s="15">
        <f>F9/F4*100</f>
        <v>4.2133551122000537</v>
      </c>
      <c r="G23" s="15">
        <f t="shared" ref="G23:T23" si="11">G9/G4*100</f>
        <v>4.2133551122000537</v>
      </c>
      <c r="H23" s="15">
        <f t="shared" si="11"/>
        <v>4.2133551122000537</v>
      </c>
      <c r="I23" s="15">
        <f t="shared" si="11"/>
        <v>4.2133551122000537</v>
      </c>
      <c r="J23" s="15">
        <f t="shared" si="11"/>
        <v>4.2133551122000537</v>
      </c>
      <c r="K23" s="15">
        <f t="shared" si="11"/>
        <v>4.2133551122000537</v>
      </c>
      <c r="L23" s="15">
        <f t="shared" si="11"/>
        <v>4.2133551122000537</v>
      </c>
      <c r="M23" s="15">
        <f t="shared" si="11"/>
        <v>4.3941974876521614</v>
      </c>
      <c r="N23" s="15">
        <f t="shared" si="11"/>
        <v>4.3941974876521614</v>
      </c>
      <c r="O23" s="15">
        <f t="shared" si="11"/>
        <v>4.3941974876521614</v>
      </c>
      <c r="P23" s="15">
        <f t="shared" si="11"/>
        <v>4.4875899350523083</v>
      </c>
      <c r="Q23" s="15">
        <f t="shared" si="11"/>
        <v>4.4958736825730172</v>
      </c>
      <c r="R23" s="15">
        <f t="shared" si="11"/>
        <v>4.4958736825730172</v>
      </c>
      <c r="S23" s="15">
        <f t="shared" si="11"/>
        <v>4.4958736825730172</v>
      </c>
      <c r="T23" s="15">
        <f t="shared" si="11"/>
        <v>4.4724458445144473</v>
      </c>
      <c r="U23" s="15">
        <f>U9/U4*100</f>
        <v>4.4724458445144473</v>
      </c>
      <c r="V23" s="15">
        <f t="shared" ref="V23:W23" si="12">V9/V4*100</f>
        <v>4.4724458445144473</v>
      </c>
      <c r="W23" s="15">
        <f t="shared" si="12"/>
        <v>4.4724458445144473</v>
      </c>
    </row>
    <row r="24" spans="1:23" ht="15.75" x14ac:dyDescent="0.25">
      <c r="A24" s="7">
        <v>5</v>
      </c>
      <c r="B24" s="11" t="s">
        <v>7</v>
      </c>
      <c r="C24" s="6" t="s">
        <v>3</v>
      </c>
      <c r="D24" s="15">
        <f t="shared" ref="D24:E24" si="13">D10/D4*100</f>
        <v>1.8461089721152724</v>
      </c>
      <c r="E24" s="15">
        <f t="shared" si="13"/>
        <v>2.2695134756737834</v>
      </c>
      <c r="F24" s="15">
        <f>F10/F4*100</f>
        <v>2.3442227666938904</v>
      </c>
      <c r="G24" s="15">
        <f t="shared" ref="G24:U24" si="14">G10/G4*100</f>
        <v>2.496130362073659</v>
      </c>
      <c r="H24" s="15">
        <f t="shared" si="14"/>
        <v>2.496130362073659</v>
      </c>
      <c r="I24" s="15">
        <f t="shared" si="14"/>
        <v>2.584256990627309</v>
      </c>
      <c r="J24" s="15">
        <f t="shared" si="14"/>
        <v>2.584256990627309</v>
      </c>
      <c r="K24" s="15">
        <f t="shared" si="14"/>
        <v>2.584256990627309</v>
      </c>
      <c r="L24" s="15">
        <f t="shared" si="14"/>
        <v>2.753237661883094</v>
      </c>
      <c r="M24" s="15">
        <f t="shared" si="14"/>
        <v>2.753237661883094</v>
      </c>
      <c r="N24" s="15">
        <f t="shared" si="14"/>
        <v>2.7536265702173996</v>
      </c>
      <c r="O24" s="15">
        <f t="shared" si="14"/>
        <v>2.7582934702290669</v>
      </c>
      <c r="P24" s="15">
        <f t="shared" si="14"/>
        <v>2.7594213043985532</v>
      </c>
      <c r="Q24" s="15">
        <f t="shared" si="14"/>
        <v>2.7761054719402636</v>
      </c>
      <c r="R24" s="15">
        <f t="shared" si="14"/>
        <v>2.7761054719402636</v>
      </c>
      <c r="S24" s="15">
        <f t="shared" si="14"/>
        <v>2.7766499436082914</v>
      </c>
      <c r="T24" s="15">
        <f t="shared" si="14"/>
        <v>3.072375841014273</v>
      </c>
      <c r="U24" s="15">
        <f t="shared" si="14"/>
        <v>3.072375841014273</v>
      </c>
      <c r="V24" s="15">
        <f t="shared" ref="V24:W24" si="15">V10/V4*100</f>
        <v>3.072375841014273</v>
      </c>
      <c r="W24" s="15">
        <f t="shared" si="15"/>
        <v>3.072375841014273</v>
      </c>
    </row>
    <row r="25" spans="1:23" ht="15.75" x14ac:dyDescent="0.25">
      <c r="A25" s="7">
        <v>6</v>
      </c>
      <c r="B25" s="11" t="s">
        <v>8</v>
      </c>
      <c r="C25" s="6" t="s">
        <v>3</v>
      </c>
      <c r="D25" s="15">
        <f t="shared" ref="D25:E25" si="16">D11/D4*100</f>
        <v>3.2901645082254113E-2</v>
      </c>
      <c r="E25" s="15">
        <f t="shared" si="16"/>
        <v>3.2901645082254113E-2</v>
      </c>
      <c r="F25" s="15">
        <f>F11/F4*100</f>
        <v>3.2901645082254113E-2</v>
      </c>
      <c r="G25" s="15">
        <f t="shared" ref="G25:U25" si="17">G11/G4*100</f>
        <v>3.2901645082254113E-2</v>
      </c>
      <c r="H25" s="15">
        <f t="shared" si="17"/>
        <v>3.2901645082254113E-2</v>
      </c>
      <c r="I25" s="15">
        <f t="shared" si="17"/>
        <v>3.2901645082254113E-2</v>
      </c>
      <c r="J25" s="15">
        <f t="shared" si="17"/>
        <v>3.2901645082254113E-2</v>
      </c>
      <c r="K25" s="15">
        <f t="shared" si="17"/>
        <v>3.2901645082254113E-2</v>
      </c>
      <c r="L25" s="15">
        <f t="shared" si="17"/>
        <v>3.2901645082254113E-2</v>
      </c>
      <c r="M25" s="15">
        <f t="shared" si="17"/>
        <v>3.2901645082254113E-2</v>
      </c>
      <c r="N25" s="15">
        <f t="shared" si="17"/>
        <v>3.2901645082254113E-2</v>
      </c>
      <c r="O25" s="15">
        <f t="shared" si="17"/>
        <v>3.2901645082254113E-2</v>
      </c>
      <c r="P25" s="15">
        <f t="shared" si="17"/>
        <v>3.2901645082254113E-2</v>
      </c>
      <c r="Q25" s="15">
        <f t="shared" si="17"/>
        <v>3.2901645082254113E-2</v>
      </c>
      <c r="R25" s="15">
        <f t="shared" si="17"/>
        <v>0.10745537276863842</v>
      </c>
      <c r="S25" s="15">
        <f t="shared" si="17"/>
        <v>0.10745537276863842</v>
      </c>
      <c r="T25" s="15">
        <f t="shared" si="17"/>
        <v>0.11667250029168123</v>
      </c>
      <c r="U25" s="15">
        <f t="shared" si="17"/>
        <v>0.11667250029168123</v>
      </c>
      <c r="V25" s="15">
        <f t="shared" ref="V25:W25" si="18">V11/V4*100</f>
        <v>0.11667250029168123</v>
      </c>
      <c r="W25" s="15">
        <f t="shared" si="18"/>
        <v>0.11667250029168123</v>
      </c>
    </row>
    <row r="26" spans="1:23" ht="15.75" x14ac:dyDescent="0.25">
      <c r="A26" s="7">
        <v>7</v>
      </c>
      <c r="B26" s="11" t="s">
        <v>9</v>
      </c>
      <c r="C26" s="6" t="s">
        <v>3</v>
      </c>
      <c r="D26" s="15">
        <f t="shared" ref="D26:E26" si="19">D12/D4*100</f>
        <v>0</v>
      </c>
      <c r="E26" s="15">
        <f t="shared" si="19"/>
        <v>0</v>
      </c>
      <c r="F26" s="15">
        <f>F12/F4*100</f>
        <v>3.9668650099171626E-3</v>
      </c>
      <c r="G26" s="15">
        <f t="shared" ref="G26:U26" si="20">G12/G4*100</f>
        <v>3.9668650099171626E-3</v>
      </c>
      <c r="H26" s="15">
        <f t="shared" si="20"/>
        <v>3.9668650099171626E-3</v>
      </c>
      <c r="I26" s="15">
        <f t="shared" si="20"/>
        <v>3.9668650099171626E-3</v>
      </c>
      <c r="J26" s="15">
        <f t="shared" si="20"/>
        <v>3.9668650099171626E-3</v>
      </c>
      <c r="K26" s="15">
        <f t="shared" si="20"/>
        <v>3.9668650099171626E-3</v>
      </c>
      <c r="L26" s="15">
        <f t="shared" si="20"/>
        <v>3.9668650099171626E-3</v>
      </c>
      <c r="M26" s="15">
        <f t="shared" si="20"/>
        <v>3.9668650099171626E-3</v>
      </c>
      <c r="N26" s="15">
        <f t="shared" si="20"/>
        <v>3.9668650099171626E-3</v>
      </c>
      <c r="O26" s="15">
        <f t="shared" si="20"/>
        <v>3.9668650099171626E-3</v>
      </c>
      <c r="P26" s="15">
        <f t="shared" si="20"/>
        <v>3.9668650099171626E-3</v>
      </c>
      <c r="Q26" s="15">
        <f t="shared" si="20"/>
        <v>3.9668650099171626E-3</v>
      </c>
      <c r="R26" s="15">
        <f t="shared" si="20"/>
        <v>3.9668650099171626E-3</v>
      </c>
      <c r="S26" s="15">
        <f t="shared" si="20"/>
        <v>3.9668650099171626E-3</v>
      </c>
      <c r="T26" s="15">
        <f t="shared" si="20"/>
        <v>3.8890833430560412E-3</v>
      </c>
      <c r="U26" s="15">
        <f t="shared" si="20"/>
        <v>3.8890833430560412E-3</v>
      </c>
      <c r="V26" s="15">
        <f t="shared" ref="V26:W26" si="21">V12/V4*100</f>
        <v>3.8890833430560412E-3</v>
      </c>
      <c r="W26" s="15">
        <f t="shared" si="21"/>
        <v>3.8890833430560412E-3</v>
      </c>
    </row>
    <row r="27" spans="1:23" ht="15.75" x14ac:dyDescent="0.25">
      <c r="A27" s="7">
        <v>8</v>
      </c>
      <c r="B27" s="11" t="s">
        <v>10</v>
      </c>
      <c r="C27" s="6" t="s">
        <v>3</v>
      </c>
      <c r="D27" s="15">
        <f t="shared" ref="D27:E27" si="22">D13/D4*100</f>
        <v>1.047059075175981</v>
      </c>
      <c r="E27" s="15">
        <f t="shared" si="22"/>
        <v>1.047059075175981</v>
      </c>
      <c r="F27" s="15">
        <f>F13/F4*100</f>
        <v>1.047059075175981</v>
      </c>
      <c r="G27" s="15">
        <f t="shared" ref="G27:T27" si="23">G13/G4*100</f>
        <v>1.047059075175981</v>
      </c>
      <c r="H27" s="15">
        <f t="shared" si="23"/>
        <v>1.047059075175981</v>
      </c>
      <c r="I27" s="15">
        <f t="shared" si="23"/>
        <v>1.047059075175981</v>
      </c>
      <c r="J27" s="15">
        <f t="shared" si="23"/>
        <v>1.047059075175981</v>
      </c>
      <c r="K27" s="15">
        <f t="shared" si="23"/>
        <v>1.047059075175981</v>
      </c>
      <c r="L27" s="15">
        <f t="shared" si="23"/>
        <v>1.047059075175981</v>
      </c>
      <c r="M27" s="15">
        <f t="shared" si="23"/>
        <v>1.047059075175981</v>
      </c>
      <c r="N27" s="15">
        <f t="shared" si="23"/>
        <v>1.047059075175981</v>
      </c>
      <c r="O27" s="15">
        <f t="shared" si="23"/>
        <v>1.047059075175981</v>
      </c>
      <c r="P27" s="15">
        <f t="shared" si="23"/>
        <v>1.047059075175981</v>
      </c>
      <c r="Q27" s="15">
        <f t="shared" si="23"/>
        <v>1.047059075175981</v>
      </c>
      <c r="R27" s="15">
        <f t="shared" si="23"/>
        <v>1.047059075175981</v>
      </c>
      <c r="S27" s="15">
        <f t="shared" si="23"/>
        <v>1.047059075175981</v>
      </c>
      <c r="T27" s="15">
        <f t="shared" si="23"/>
        <v>0.9722708357640103</v>
      </c>
      <c r="U27" s="15">
        <f>U13/U4*100</f>
        <v>0.9722708357640103</v>
      </c>
      <c r="V27" s="15">
        <f t="shared" ref="V27:W27" si="24">V13/V4*100</f>
        <v>0.9722708357640103</v>
      </c>
      <c r="W27" s="15">
        <f t="shared" si="24"/>
        <v>0.9722708357640103</v>
      </c>
    </row>
    <row r="28" spans="1:23" ht="15.75" x14ac:dyDescent="0.25">
      <c r="B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U28" s="24"/>
    </row>
    <row r="30" spans="1:23" ht="15.75" x14ac:dyDescent="0.25">
      <c r="B30" s="23"/>
    </row>
    <row r="31" spans="1:23" ht="15.75" x14ac:dyDescent="0.25">
      <c r="A31" s="19"/>
      <c r="B31" s="1" t="s">
        <v>30</v>
      </c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23" ht="15.75" x14ac:dyDescent="0.25">
      <c r="B32" s="23"/>
    </row>
    <row r="33" spans="1:23" ht="15.75" x14ac:dyDescent="0.25">
      <c r="A33" s="5"/>
      <c r="B33" s="6"/>
      <c r="C33" s="6" t="s">
        <v>14</v>
      </c>
      <c r="D33" s="6">
        <v>1990</v>
      </c>
      <c r="E33" s="6">
        <v>1995</v>
      </c>
      <c r="F33" s="6">
        <v>2000</v>
      </c>
      <c r="G33" s="6">
        <v>2001</v>
      </c>
      <c r="H33" s="6">
        <v>2002</v>
      </c>
      <c r="I33" s="6">
        <v>2003</v>
      </c>
      <c r="J33" s="6">
        <v>2004</v>
      </c>
      <c r="K33" s="6">
        <v>2005</v>
      </c>
      <c r="L33" s="6">
        <v>2006</v>
      </c>
      <c r="M33" s="6">
        <v>2007</v>
      </c>
      <c r="N33" s="6">
        <v>2008</v>
      </c>
      <c r="O33" s="6">
        <v>2009</v>
      </c>
      <c r="P33" s="6">
        <v>2010</v>
      </c>
      <c r="Q33" s="6">
        <v>2011</v>
      </c>
      <c r="R33" s="6">
        <v>2012</v>
      </c>
      <c r="S33" s="6">
        <v>2013</v>
      </c>
      <c r="T33" s="6">
        <v>2014</v>
      </c>
      <c r="U33" s="6">
        <v>2015</v>
      </c>
      <c r="V33" s="6">
        <v>2016</v>
      </c>
      <c r="W33" s="6">
        <v>2017</v>
      </c>
    </row>
    <row r="34" spans="1:23" ht="15.75" customHeight="1" x14ac:dyDescent="0.25">
      <c r="A34" s="9"/>
      <c r="B34" s="34" t="s">
        <v>28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2"/>
      <c r="U34" s="32"/>
      <c r="V34" s="32"/>
      <c r="W34" s="32"/>
    </row>
    <row r="35" spans="1:23" ht="31.5" x14ac:dyDescent="0.25">
      <c r="A35" s="10">
        <v>2</v>
      </c>
      <c r="B35" s="11" t="s">
        <v>16</v>
      </c>
      <c r="C35" s="12" t="s">
        <v>14</v>
      </c>
      <c r="D35" s="25">
        <f t="shared" ref="D35:S35" si="25">SUM(D36:D42)</f>
        <v>67</v>
      </c>
      <c r="E35" s="25">
        <f t="shared" si="25"/>
        <v>70</v>
      </c>
      <c r="F35" s="25">
        <f t="shared" si="25"/>
        <v>77</v>
      </c>
      <c r="G35" s="25">
        <f t="shared" si="25"/>
        <v>78</v>
      </c>
      <c r="H35" s="25">
        <f t="shared" si="25"/>
        <v>78</v>
      </c>
      <c r="I35" s="25">
        <f t="shared" si="25"/>
        <v>81</v>
      </c>
      <c r="J35" s="25">
        <f t="shared" si="25"/>
        <v>81</v>
      </c>
      <c r="K35" s="25">
        <f t="shared" si="25"/>
        <v>81</v>
      </c>
      <c r="L35" s="25">
        <f t="shared" si="25"/>
        <v>83</v>
      </c>
      <c r="M35" s="25">
        <f t="shared" si="25"/>
        <v>83</v>
      </c>
      <c r="N35" s="25">
        <f t="shared" si="25"/>
        <v>84</v>
      </c>
      <c r="O35" s="25">
        <f t="shared" si="25"/>
        <v>85</v>
      </c>
      <c r="P35" s="25">
        <f t="shared" si="25"/>
        <v>86</v>
      </c>
      <c r="Q35" s="25">
        <f t="shared" si="25"/>
        <v>87</v>
      </c>
      <c r="R35" s="25">
        <f t="shared" si="25"/>
        <v>87</v>
      </c>
      <c r="S35" s="25">
        <f t="shared" si="25"/>
        <v>86</v>
      </c>
      <c r="T35" s="25">
        <f t="shared" ref="T35:W35" si="26">SUM(T36:T42)</f>
        <v>86</v>
      </c>
      <c r="U35" s="25">
        <f t="shared" si="26"/>
        <v>86</v>
      </c>
      <c r="V35" s="25">
        <f t="shared" si="26"/>
        <v>86</v>
      </c>
      <c r="W35" s="25">
        <f t="shared" si="26"/>
        <v>86</v>
      </c>
    </row>
    <row r="36" spans="1:23" ht="15.75" x14ac:dyDescent="0.25">
      <c r="A36" s="7">
        <v>3</v>
      </c>
      <c r="B36" s="11" t="s">
        <v>4</v>
      </c>
      <c r="C36" s="6" t="s">
        <v>14</v>
      </c>
      <c r="D36" s="26"/>
      <c r="E36" s="26"/>
      <c r="F36" s="26">
        <v>2</v>
      </c>
      <c r="G36" s="26">
        <v>2</v>
      </c>
      <c r="H36" s="26">
        <v>2</v>
      </c>
      <c r="I36" s="26">
        <v>3</v>
      </c>
      <c r="J36" s="26">
        <v>3</v>
      </c>
      <c r="K36" s="26">
        <v>3</v>
      </c>
      <c r="L36" s="26">
        <v>3</v>
      </c>
      <c r="M36" s="26">
        <v>3</v>
      </c>
      <c r="N36" s="26">
        <v>3</v>
      </c>
      <c r="O36" s="26">
        <v>3</v>
      </c>
      <c r="P36" s="26">
        <v>3</v>
      </c>
      <c r="Q36" s="26">
        <v>3</v>
      </c>
      <c r="R36" s="26">
        <v>2</v>
      </c>
      <c r="S36" s="26">
        <v>2</v>
      </c>
      <c r="T36" s="26">
        <v>2</v>
      </c>
      <c r="U36" s="26">
        <v>2</v>
      </c>
      <c r="V36" s="26">
        <v>2</v>
      </c>
      <c r="W36" s="26">
        <v>2</v>
      </c>
    </row>
    <row r="37" spans="1:23" ht="15.75" x14ac:dyDescent="0.25">
      <c r="A37" s="7">
        <v>4</v>
      </c>
      <c r="B37" s="11" t="s">
        <v>5</v>
      </c>
      <c r="C37" s="6" t="s">
        <v>14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32"/>
      <c r="U37" s="32"/>
      <c r="V37" s="32"/>
      <c r="W37" s="32"/>
    </row>
    <row r="38" spans="1:23" ht="15.75" x14ac:dyDescent="0.25">
      <c r="A38" s="7">
        <v>5</v>
      </c>
      <c r="B38" s="11" t="s">
        <v>6</v>
      </c>
      <c r="C38" s="6" t="s">
        <v>14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26">
        <v>3</v>
      </c>
      <c r="J38" s="26">
        <v>3</v>
      </c>
      <c r="K38" s="26">
        <v>3</v>
      </c>
      <c r="L38" s="26">
        <v>3</v>
      </c>
      <c r="M38" s="26">
        <v>3</v>
      </c>
      <c r="N38" s="26">
        <v>3</v>
      </c>
      <c r="O38" s="26">
        <v>3</v>
      </c>
      <c r="P38" s="26">
        <v>3</v>
      </c>
      <c r="Q38" s="26">
        <v>3</v>
      </c>
      <c r="R38" s="26">
        <v>3</v>
      </c>
      <c r="S38" s="26">
        <v>3</v>
      </c>
      <c r="T38" s="26">
        <v>3</v>
      </c>
      <c r="U38" s="26">
        <v>3</v>
      </c>
      <c r="V38" s="26">
        <v>3</v>
      </c>
      <c r="W38" s="26">
        <v>3</v>
      </c>
    </row>
    <row r="39" spans="1:23" ht="15.75" x14ac:dyDescent="0.25">
      <c r="A39" s="7">
        <v>6</v>
      </c>
      <c r="B39" s="11" t="s">
        <v>7</v>
      </c>
      <c r="C39" s="6" t="s">
        <v>14</v>
      </c>
      <c r="D39" s="26">
        <v>52</v>
      </c>
      <c r="E39" s="26">
        <v>55</v>
      </c>
      <c r="F39" s="26">
        <v>59</v>
      </c>
      <c r="G39" s="26">
        <v>60</v>
      </c>
      <c r="H39" s="26">
        <v>60</v>
      </c>
      <c r="I39" s="26">
        <v>62</v>
      </c>
      <c r="J39" s="26">
        <v>62</v>
      </c>
      <c r="K39" s="26">
        <v>62</v>
      </c>
      <c r="L39" s="26">
        <v>64</v>
      </c>
      <c r="M39" s="26">
        <v>64</v>
      </c>
      <c r="N39" s="26">
        <v>65</v>
      </c>
      <c r="O39" s="26">
        <v>66</v>
      </c>
      <c r="P39" s="26">
        <v>67</v>
      </c>
      <c r="Q39" s="26">
        <v>68</v>
      </c>
      <c r="R39" s="26">
        <v>68</v>
      </c>
      <c r="S39" s="26">
        <v>67</v>
      </c>
      <c r="T39" s="26">
        <v>67</v>
      </c>
      <c r="U39" s="26">
        <v>67</v>
      </c>
      <c r="V39" s="26">
        <v>67</v>
      </c>
      <c r="W39" s="26">
        <v>67</v>
      </c>
    </row>
    <row r="40" spans="1:23" ht="15.75" x14ac:dyDescent="0.25">
      <c r="A40" s="7">
        <v>7</v>
      </c>
      <c r="B40" s="11" t="s">
        <v>8</v>
      </c>
      <c r="C40" s="6" t="s">
        <v>14</v>
      </c>
      <c r="D40" s="26">
        <v>11</v>
      </c>
      <c r="E40" s="26">
        <v>11</v>
      </c>
      <c r="F40" s="26">
        <v>11</v>
      </c>
      <c r="G40" s="26">
        <v>11</v>
      </c>
      <c r="H40" s="26">
        <v>11</v>
      </c>
      <c r="I40" s="26">
        <v>11</v>
      </c>
      <c r="J40" s="26">
        <v>11</v>
      </c>
      <c r="K40" s="26">
        <v>11</v>
      </c>
      <c r="L40" s="26">
        <v>11</v>
      </c>
      <c r="M40" s="26">
        <v>11</v>
      </c>
      <c r="N40" s="26">
        <v>11</v>
      </c>
      <c r="O40" s="26">
        <v>11</v>
      </c>
      <c r="P40" s="26">
        <v>11</v>
      </c>
      <c r="Q40" s="26">
        <v>11</v>
      </c>
      <c r="R40" s="26">
        <v>12</v>
      </c>
      <c r="S40" s="26">
        <v>12</v>
      </c>
      <c r="T40" s="26">
        <v>12</v>
      </c>
      <c r="U40" s="26">
        <v>12</v>
      </c>
      <c r="V40" s="26">
        <v>12</v>
      </c>
      <c r="W40" s="26">
        <v>12</v>
      </c>
    </row>
    <row r="41" spans="1:23" ht="15.75" x14ac:dyDescent="0.25">
      <c r="A41" s="7">
        <v>8</v>
      </c>
      <c r="B41" s="11" t="s">
        <v>9</v>
      </c>
      <c r="C41" s="6" t="s">
        <v>14</v>
      </c>
      <c r="D41" s="26"/>
      <c r="E41" s="26"/>
      <c r="F41" s="26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1</v>
      </c>
      <c r="N41" s="26">
        <v>1</v>
      </c>
      <c r="O41" s="26">
        <v>1</v>
      </c>
      <c r="P41" s="26">
        <v>1</v>
      </c>
      <c r="Q41" s="26">
        <v>1</v>
      </c>
      <c r="R41" s="26">
        <v>1</v>
      </c>
      <c r="S41" s="26">
        <v>1</v>
      </c>
      <c r="T41" s="26">
        <v>1</v>
      </c>
      <c r="U41" s="26">
        <v>1</v>
      </c>
      <c r="V41" s="26">
        <v>1</v>
      </c>
      <c r="W41" s="26">
        <v>1</v>
      </c>
    </row>
    <row r="42" spans="1:23" ht="15.75" x14ac:dyDescent="0.25">
      <c r="A42" s="7">
        <v>9</v>
      </c>
      <c r="B42" s="11" t="s">
        <v>10</v>
      </c>
      <c r="C42" s="6" t="s">
        <v>14</v>
      </c>
      <c r="D42" s="26">
        <v>1</v>
      </c>
      <c r="E42" s="26">
        <v>1</v>
      </c>
      <c r="F42" s="26">
        <v>1</v>
      </c>
      <c r="G42" s="26">
        <v>1</v>
      </c>
      <c r="H42" s="26">
        <v>1</v>
      </c>
      <c r="I42" s="26">
        <v>1</v>
      </c>
      <c r="J42" s="26">
        <v>1</v>
      </c>
      <c r="K42" s="26">
        <v>1</v>
      </c>
      <c r="L42" s="26">
        <v>1</v>
      </c>
      <c r="M42" s="26">
        <v>1</v>
      </c>
      <c r="N42" s="26">
        <v>1</v>
      </c>
      <c r="O42" s="26">
        <v>1</v>
      </c>
      <c r="P42" s="26">
        <v>1</v>
      </c>
      <c r="Q42" s="26">
        <v>1</v>
      </c>
      <c r="R42" s="26">
        <v>1</v>
      </c>
      <c r="S42" s="26">
        <v>1</v>
      </c>
      <c r="T42" s="26">
        <v>1</v>
      </c>
      <c r="U42" s="26">
        <v>1</v>
      </c>
      <c r="V42" s="26">
        <v>1</v>
      </c>
      <c r="W42" s="26">
        <v>1</v>
      </c>
    </row>
    <row r="66" spans="2:5" ht="15.75" x14ac:dyDescent="0.25">
      <c r="B66" s="27" t="s">
        <v>17</v>
      </c>
      <c r="C66"/>
      <c r="D66"/>
      <c r="E66"/>
    </row>
    <row r="67" spans="2:5" x14ac:dyDescent="0.25">
      <c r="B67"/>
      <c r="C67"/>
      <c r="D67"/>
      <c r="E67"/>
    </row>
    <row r="68" spans="2:5" ht="31.5" x14ac:dyDescent="0.25">
      <c r="B68" s="6"/>
      <c r="C68" s="6" t="s">
        <v>23</v>
      </c>
      <c r="D68" s="6" t="s">
        <v>24</v>
      </c>
      <c r="E68" s="6" t="s">
        <v>25</v>
      </c>
    </row>
    <row r="69" spans="2:5" ht="31.5" x14ac:dyDescent="0.25">
      <c r="B69" s="8" t="s">
        <v>18</v>
      </c>
      <c r="C69" s="6">
        <v>3</v>
      </c>
      <c r="D69" s="6">
        <v>276.60000000000002</v>
      </c>
      <c r="E69" s="6">
        <v>3.6</v>
      </c>
    </row>
    <row r="70" spans="2:5" ht="31.5" x14ac:dyDescent="0.25">
      <c r="B70" s="8" t="s">
        <v>19</v>
      </c>
      <c r="C70" s="6">
        <v>3</v>
      </c>
      <c r="D70" s="6">
        <v>280</v>
      </c>
      <c r="E70" s="6">
        <v>3.8</v>
      </c>
    </row>
    <row r="71" spans="2:5" ht="31.5" x14ac:dyDescent="0.25">
      <c r="B71" s="8" t="s">
        <v>20</v>
      </c>
      <c r="C71" s="6">
        <v>10</v>
      </c>
      <c r="D71" s="6">
        <v>1447.83</v>
      </c>
      <c r="E71" s="6">
        <v>19.100000000000001</v>
      </c>
    </row>
    <row r="72" spans="2:5" ht="31.5" x14ac:dyDescent="0.25">
      <c r="B72" s="8" t="s">
        <v>21</v>
      </c>
      <c r="C72" s="6">
        <v>19</v>
      </c>
      <c r="D72" s="6">
        <v>5564.47</v>
      </c>
      <c r="E72" s="6">
        <v>73.5</v>
      </c>
    </row>
    <row r="73" spans="2:5" ht="15.75" x14ac:dyDescent="0.25">
      <c r="B73" s="8" t="s">
        <v>22</v>
      </c>
      <c r="C73" s="6">
        <f>SUM(C69:C72)</f>
        <v>35</v>
      </c>
      <c r="D73" s="6">
        <f>SUM(D69:D72)</f>
        <v>7568.9</v>
      </c>
      <c r="E73" s="6">
        <f>SUM(E69:E72)</f>
        <v>100</v>
      </c>
    </row>
    <row r="74" spans="2:5" x14ac:dyDescent="0.25">
      <c r="B74" s="30"/>
    </row>
    <row r="76" spans="2:5" x14ac:dyDescent="0.25">
      <c r="B76" s="31" t="s">
        <v>31</v>
      </c>
    </row>
    <row r="80" spans="2:5" x14ac:dyDescent="0.25">
      <c r="B80" s="29"/>
    </row>
  </sheetData>
  <mergeCells count="3">
    <mergeCell ref="B20:S20"/>
    <mergeCell ref="B34:S34"/>
    <mergeCell ref="B5:W5"/>
  </mergeCells>
  <pageMargins left="0.7" right="0.7" top="0.75" bottom="0.75" header="0.3" footer="0.3"/>
  <pageSetup paperSize="9" orientation="portrait" verticalDpi="598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2015-02-11T13:48:15Z</dcterms:created>
  <dcterms:modified xsi:type="dcterms:W3CDTF">2018-04-11T07:27:18Z</dcterms:modified>
</cp:coreProperties>
</file>