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117F35FF-8595-4D04-8E78-764C3176541B}" xr6:coauthVersionLast="36" xr6:coauthVersionMax="47" xr10:uidLastSave="{00000000-0000-0000-0000-000000000000}"/>
  <bookViews>
    <workbookView xWindow="-105" yWindow="-105" windowWidth="30930" windowHeight="16770" xr2:uid="{00000000-000D-0000-FFFF-FFFF00000000}"/>
  </bookViews>
  <sheets>
    <sheet name=" SO2 concentration" sheetId="2" r:id="rId1"/>
    <sheet name="SO2 % of population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7" l="1"/>
  <c r="V26" i="7"/>
  <c r="C17" i="7"/>
  <c r="B17" i="7"/>
  <c r="V17" i="7"/>
  <c r="V24" i="7" s="1"/>
  <c r="V28" i="2" l="1"/>
  <c r="V27" i="2"/>
  <c r="V26" i="2"/>
  <c r="R26" i="7" l="1"/>
  <c r="R20" i="7" s="1"/>
  <c r="Q26" i="7"/>
  <c r="O26" i="7"/>
  <c r="N26" i="7"/>
  <c r="M26" i="7"/>
  <c r="E26" i="7"/>
  <c r="L26" i="7"/>
  <c r="I26" i="7"/>
  <c r="K26" i="7"/>
  <c r="J26" i="7"/>
  <c r="G26" i="7"/>
  <c r="F26" i="7"/>
  <c r="U26" i="7"/>
  <c r="U20" i="7" s="1"/>
  <c r="T26" i="7"/>
  <c r="T20" i="7" s="1"/>
  <c r="H26" i="7"/>
  <c r="S26" i="7"/>
  <c r="S20" i="7" s="1"/>
  <c r="P26" i="7"/>
  <c r="U17" i="7"/>
  <c r="U24" i="7" s="1"/>
  <c r="V27" i="7" l="1"/>
  <c r="U28" i="2"/>
  <c r="U27" i="2"/>
  <c r="U26" i="2"/>
  <c r="T28" i="2" l="1"/>
  <c r="T27" i="2"/>
  <c r="T26" i="2"/>
  <c r="T17" i="7"/>
  <c r="T24" i="7" s="1"/>
  <c r="S17" i="7"/>
  <c r="S24" i="7" s="1"/>
  <c r="G20" i="7" l="1"/>
  <c r="J21" i="7"/>
  <c r="U27" i="7"/>
  <c r="T27" i="7"/>
  <c r="J20" i="7" l="1"/>
  <c r="F20" i="7"/>
  <c r="F21" i="7"/>
  <c r="I20" i="7"/>
  <c r="I21" i="7"/>
  <c r="H20" i="7"/>
  <c r="H21" i="7"/>
  <c r="S28" i="2"/>
  <c r="S27" i="2"/>
  <c r="S26" i="2"/>
  <c r="F26" i="2" l="1"/>
  <c r="G26" i="2"/>
  <c r="H26" i="2"/>
  <c r="I26" i="2"/>
  <c r="J26" i="2"/>
  <c r="K26" i="2"/>
  <c r="L26" i="2"/>
  <c r="M26" i="2"/>
  <c r="N26" i="2"/>
  <c r="O26" i="2"/>
  <c r="P26" i="2"/>
  <c r="Q26" i="2"/>
  <c r="R26" i="2"/>
  <c r="R17" i="7" l="1"/>
  <c r="R24" i="7" s="1"/>
  <c r="Q17" i="7"/>
  <c r="Q24" i="7" s="1"/>
  <c r="R28" i="2" l="1"/>
  <c r="R27" i="2"/>
  <c r="Q28" i="2" l="1"/>
  <c r="Q27" i="2"/>
  <c r="O17" i="7" l="1"/>
  <c r="O24" i="7" s="1"/>
  <c r="P17" i="7"/>
  <c r="P24" i="7" s="1"/>
  <c r="O28" i="2" l="1"/>
  <c r="P28" i="2"/>
  <c r="O27" i="2"/>
  <c r="P27" i="2"/>
  <c r="G25" i="7" l="1"/>
  <c r="N17" i="7"/>
  <c r="N24" i="7" s="1"/>
  <c r="M17" i="7"/>
  <c r="M24" i="7" s="1"/>
  <c r="L17" i="7"/>
  <c r="L24" i="7" s="1"/>
  <c r="K17" i="7"/>
  <c r="K24" i="7" s="1"/>
  <c r="J17" i="7"/>
  <c r="J24" i="7" s="1"/>
  <c r="I17" i="7"/>
  <c r="I24" i="7" s="1"/>
  <c r="H17" i="7"/>
  <c r="H24" i="7" s="1"/>
  <c r="G17" i="7"/>
  <c r="G24" i="7" s="1"/>
  <c r="F17" i="7"/>
  <c r="F24" i="7" s="1"/>
  <c r="E17" i="7"/>
  <c r="E24" i="7" s="1"/>
  <c r="S27" i="7" l="1"/>
  <c r="R27" i="7"/>
  <c r="Q27" i="7"/>
  <c r="N27" i="7"/>
  <c r="G23" i="7"/>
  <c r="H27" i="7"/>
  <c r="J27" i="7"/>
  <c r="I27" i="7"/>
  <c r="E27" i="7"/>
  <c r="K27" i="7"/>
  <c r="L27" i="7"/>
  <c r="M27" i="7"/>
  <c r="F27" i="7"/>
  <c r="M28" i="2"/>
  <c r="N28" i="2"/>
  <c r="M27" i="2"/>
  <c r="N27" i="2"/>
  <c r="O27" i="7" l="1"/>
  <c r="O20" i="7"/>
  <c r="P27" i="7"/>
  <c r="P20" i="7"/>
  <c r="G27" i="7"/>
  <c r="L28" i="2"/>
  <c r="K28" i="2"/>
  <c r="J28" i="2"/>
  <c r="I28" i="2"/>
  <c r="H28" i="2"/>
  <c r="G28" i="2"/>
  <c r="F28" i="2"/>
  <c r="E28" i="2"/>
  <c r="L27" i="2"/>
  <c r="K27" i="2"/>
  <c r="J27" i="2"/>
  <c r="I27" i="2"/>
  <c r="H27" i="2"/>
  <c r="G27" i="2"/>
  <c r="F27" i="2"/>
  <c r="E27" i="2"/>
  <c r="E26" i="2"/>
</calcChain>
</file>

<file path=xl/sharedStrings.xml><?xml version="1.0" encoding="utf-8"?>
<sst xmlns="http://schemas.openxmlformats.org/spreadsheetml/2006/main" count="109" uniqueCount="70">
  <si>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3</t>
    </r>
  </si>
  <si>
    <t>average</t>
  </si>
  <si>
    <t>10 percentile</t>
  </si>
  <si>
    <t>90 percentile</t>
  </si>
  <si>
    <t>LV</t>
  </si>
  <si>
    <t>гранична вредност</t>
  </si>
  <si>
    <t>просечна вредност</t>
  </si>
  <si>
    <t>Скопје
Skopje</t>
  </si>
  <si>
    <t>Велес
Veles</t>
  </si>
  <si>
    <t>Тетово
Tetovo</t>
  </si>
  <si>
    <t>Куманово
Kumanovo</t>
  </si>
  <si>
    <t>Кочани
Kochani</t>
  </si>
  <si>
    <t>Кичево
Kichevo</t>
  </si>
  <si>
    <t>Битола
Bitola</t>
  </si>
  <si>
    <t>Кавадарци
Kavadarci</t>
  </si>
  <si>
    <t>Статистика
Statistics</t>
  </si>
  <si>
    <t>Лисиче/Lisiche</t>
  </si>
  <si>
    <t>Карпош/Karpos</t>
  </si>
  <si>
    <t>Центар/Centar</t>
  </si>
  <si>
    <t>Гази Баба/Gazi Baba</t>
  </si>
  <si>
    <t>Ректорат/Rektorat</t>
  </si>
  <si>
    <t>Велес 1/Veles 1</t>
  </si>
  <si>
    <t>Велес 2/Veles 2</t>
  </si>
  <si>
    <t>Тетово/Tetovo</t>
  </si>
  <si>
    <t>Куманово/Kumanovo</t>
  </si>
  <si>
    <t>Кочани/Kochani</t>
  </si>
  <si>
    <t>Кичево/Kichevo</t>
  </si>
  <si>
    <t>Битола 1/Bitola 1</t>
  </si>
  <si>
    <t>Битола 2/Bitola 2</t>
  </si>
  <si>
    <t>Кавадарци/Kavadarci</t>
  </si>
  <si>
    <r>
      <t>m</t>
    </r>
    <r>
      <rPr>
        <sz val="10"/>
        <color indexed="8"/>
        <rFont val="Arial"/>
        <family val="2"/>
        <charset val="204"/>
      </rPr>
      <t>g/m</t>
    </r>
    <r>
      <rPr>
        <vertAlign val="superscript"/>
        <sz val="10"/>
        <color indexed="8"/>
        <rFont val="Arial"/>
        <family val="2"/>
        <charset val="204"/>
      </rPr>
      <t>3</t>
    </r>
  </si>
  <si>
    <t>0 days</t>
  </si>
  <si>
    <t>0 дена</t>
  </si>
  <si>
    <t>1 - 3 days</t>
  </si>
  <si>
    <t>1 - 3 дена</t>
  </si>
  <si>
    <t>3 - 6 days</t>
  </si>
  <si>
    <t>3 - 6 дена</t>
  </si>
  <si>
    <t>&gt; 6 days</t>
  </si>
  <si>
    <t>&gt; 6 дена</t>
  </si>
  <si>
    <t>number of exceedancees</t>
  </si>
  <si>
    <t>exposed</t>
  </si>
  <si>
    <t>број на надминувања</t>
  </si>
  <si>
    <t>изложено население</t>
  </si>
  <si>
    <t>вкупно население</t>
  </si>
  <si>
    <t xml:space="preserve">Table 1. Percentage of urban population resident in areas for days per year with SO2 concentrations exceeding daily limit values
</t>
  </si>
  <si>
    <r>
      <t>Табела 1. Процент од урбаната популација изложена на концентрации на SO</t>
    </r>
    <r>
      <rPr>
        <b/>
        <vertAlign val="subscript"/>
        <sz val="12"/>
        <color indexed="8"/>
        <rFont val="Calibri"/>
        <family val="2"/>
        <charset val="204"/>
        <scheme val="minor"/>
      </rPr>
      <t>2</t>
    </r>
    <r>
      <rPr>
        <b/>
        <sz val="12"/>
        <color indexed="8"/>
        <rFont val="Calibri"/>
        <family val="2"/>
        <charset val="204"/>
        <scheme val="minor"/>
      </rPr>
      <t xml:space="preserve"> над среднодневната гранична вредност</t>
    </r>
  </si>
  <si>
    <t>Град
City</t>
  </si>
  <si>
    <t>Дозволено надминување
Permissible exceedance</t>
  </si>
  <si>
    <t>Вкупно
Total</t>
  </si>
  <si>
    <t>Број на денови
Number of days</t>
  </si>
  <si>
    <t>Единица
Unit</t>
  </si>
  <si>
    <t>Мониторинг станица
Monitoring station</t>
  </si>
  <si>
    <t>Table 1. 4th highest average mean daily concentration of SO2</t>
  </si>
  <si>
    <t xml:space="preserve">total population </t>
  </si>
  <si>
    <r>
      <t>Табела 1. 4та највисока просечна среднодневна концентрација на SO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</si>
  <si>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% од вкупното население изложено на концентрации на SO</t>
    </r>
    <r>
      <rPr>
        <b/>
        <vertAlign val="subscript"/>
        <sz val="11"/>
        <color indexed="8"/>
        <rFont val="Calibri"/>
        <family val="2"/>
        <charset val="204"/>
        <scheme val="minor"/>
      </rPr>
      <t>2</t>
    </r>
  </si>
  <si>
    <r>
      <t>% of total population exposed to SO</t>
    </r>
    <r>
      <rPr>
        <b/>
        <vertAlign val="subscript"/>
        <sz val="11"/>
        <color indexed="8"/>
        <rFont val="Calibri"/>
        <family val="2"/>
        <charset val="204"/>
        <scheme val="minor"/>
      </rPr>
      <t>2</t>
    </r>
    <r>
      <rPr>
        <b/>
        <sz val="11"/>
        <color indexed="8"/>
        <rFont val="Calibri"/>
        <family val="2"/>
        <charset val="204"/>
        <scheme val="minor"/>
      </rPr>
      <t xml:space="preserve"> concentrations 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</si>
  <si>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Planning, State statistical Office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</si>
  <si>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</t>
    </r>
  </si>
  <si>
    <t>Извор на податоци: Македонски информативен центар за животна средина, Државен завод за статистика</t>
  </si>
  <si>
    <t>Извор на податоци: Македонски информативен центар за животна средина</t>
  </si>
  <si>
    <t>Гостивар
Gostvar</t>
  </si>
  <si>
    <t>Гостивар/Gostivar</t>
  </si>
  <si>
    <t>Струмица/Strumica</t>
  </si>
  <si>
    <t>Струмица
Strumica</t>
  </si>
  <si>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4</t>
    </r>
    <r>
      <rPr>
        <sz val="11"/>
        <color theme="1"/>
        <rFont val="Calibri"/>
        <family val="2"/>
        <scheme val="minor"/>
      </rPr>
      <t/>
    </r>
  </si>
  <si>
    <t>Гевгелија
Gevgelija</t>
  </si>
  <si>
    <t>Гевгелија/Gevgelija</t>
  </si>
  <si>
    <t>Број на население (Попис 2002)
Number of population (Census 2002)</t>
  </si>
  <si>
    <t>Број на население (Попис 2021)
Number of population (Census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</si>
</sst>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ymbol"/>
      <family val="1"/>
      <charset val="2"/>
    </font>
    <font>
      <vertAlign val="superscript"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Symbol"/>
      <family val="1"/>
      <charset val="2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vertAlign val="subscript"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5" fillId="0" borderId="0"/>
  </cellStyleXfs>
  <cellXfs count="151">
    <xf numFmtId="0" fontId="0" fillId="0" borderId="0" xfId="0"/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8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5" fillId="0" borderId="11" xfId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3" fillId="0" borderId="5" xfId="0" applyFont="1" applyBorder="1"/>
    <xf numFmtId="9" fontId="3" fillId="0" borderId="5" xfId="0" applyNumberFormat="1" applyFont="1" applyBorder="1"/>
    <xf numFmtId="0" fontId="11" fillId="0" borderId="2" xfId="1" applyFont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12" fillId="0" borderId="10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/>
    </xf>
    <xf numFmtId="0" fontId="12" fillId="0" borderId="0" xfId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6" fillId="0" borderId="0" xfId="0" applyFont="1"/>
    <xf numFmtId="0" fontId="19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2" fillId="0" borderId="1" xfId="1" applyFont="1" applyFill="1" applyBorder="1" applyAlignment="1">
      <alignment horizontal="left" vertical="center"/>
    </xf>
    <xf numFmtId="0" fontId="3" fillId="0" borderId="2" xfId="0" applyFont="1" applyBorder="1"/>
    <xf numFmtId="0" fontId="0" fillId="0" borderId="2" xfId="0" applyBorder="1"/>
    <xf numFmtId="0" fontId="12" fillId="0" borderId="4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9" fontId="3" fillId="0" borderId="8" xfId="0" applyNumberFormat="1" applyFont="1" applyBorder="1"/>
    <xf numFmtId="0" fontId="0" fillId="0" borderId="8" xfId="0" applyBorder="1"/>
    <xf numFmtId="0" fontId="9" fillId="0" borderId="0" xfId="0" applyFont="1"/>
    <xf numFmtId="0" fontId="9" fillId="0" borderId="11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21" fillId="0" borderId="4" xfId="1" applyFont="1" applyBorder="1" applyAlignment="1">
      <alignment vertical="center" wrapText="1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1" fillId="0" borderId="4" xfId="1" applyFont="1" applyBorder="1" applyAlignment="1">
      <alignment horizontal="left" vertical="center" wrapText="1"/>
    </xf>
    <xf numFmtId="0" fontId="9" fillId="0" borderId="10" xfId="0" applyFont="1" applyFill="1" applyBorder="1" applyAlignment="1">
      <alignment wrapText="1"/>
    </xf>
    <xf numFmtId="0" fontId="9" fillId="0" borderId="0" xfId="0" applyFont="1" applyFill="1" applyBorder="1"/>
    <xf numFmtId="0" fontId="2" fillId="0" borderId="0" xfId="0" applyFont="1"/>
    <xf numFmtId="0" fontId="2" fillId="0" borderId="1" xfId="0" applyFont="1" applyBorder="1"/>
    <xf numFmtId="0" fontId="9" fillId="0" borderId="2" xfId="0" applyFont="1" applyFill="1" applyBorder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4" xfId="0" applyFont="1" applyBorder="1"/>
    <xf numFmtId="0" fontId="9" fillId="0" borderId="5" xfId="0" applyFont="1" applyFill="1" applyBorder="1"/>
    <xf numFmtId="1" fontId="2" fillId="0" borderId="5" xfId="0" applyNumberFormat="1" applyFont="1" applyBorder="1" applyAlignment="1">
      <alignment horizontal="center"/>
    </xf>
    <xf numFmtId="0" fontId="19" fillId="0" borderId="0" xfId="0" applyFont="1"/>
    <xf numFmtId="0" fontId="0" fillId="0" borderId="13" xfId="0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1" fontId="2" fillId="0" borderId="11" xfId="0" applyNumberFormat="1" applyFont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0" borderId="11" xfId="0" applyFont="1" applyFill="1" applyBorder="1" applyAlignment="1">
      <alignment wrapText="1"/>
    </xf>
    <xf numFmtId="0" fontId="26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1" fillId="0" borderId="21" xfId="1" applyFont="1" applyBorder="1" applyAlignment="1">
      <alignment horizontal="left" vertical="center" wrapText="1"/>
    </xf>
    <xf numFmtId="0" fontId="2" fillId="0" borderId="20" xfId="0" applyFont="1" applyBorder="1"/>
    <xf numFmtId="0" fontId="2" fillId="0" borderId="20" xfId="0" applyFont="1" applyBorder="1" applyAlignment="1">
      <alignment wrapText="1"/>
    </xf>
    <xf numFmtId="0" fontId="26" fillId="0" borderId="1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2" fillId="0" borderId="11" xfId="1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6" fillId="0" borderId="11" xfId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1" fillId="0" borderId="13" xfId="1" applyFont="1" applyBorder="1" applyAlignment="1">
      <alignment horizontal="left"/>
    </xf>
    <xf numFmtId="0" fontId="7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22" xfId="1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5" fillId="0" borderId="22" xfId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8" fillId="0" borderId="10" xfId="1" applyFont="1" applyBorder="1" applyAlignment="1">
      <alignment horizontal="left" vertical="center" wrapText="1"/>
    </xf>
    <xf numFmtId="2" fontId="0" fillId="0" borderId="22" xfId="0" applyNumberForma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1" fillId="0" borderId="30" xfId="1" applyFont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1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/>
    <xf numFmtId="0" fontId="9" fillId="0" borderId="20" xfId="0" applyFont="1" applyFill="1" applyBorder="1"/>
    <xf numFmtId="1" fontId="2" fillId="0" borderId="20" xfId="0" applyNumberFormat="1" applyFont="1" applyBorder="1" applyAlignment="1">
      <alignment horizontal="center"/>
    </xf>
    <xf numFmtId="0" fontId="9" fillId="0" borderId="19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3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26" fillId="0" borderId="29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</cellXfs>
  <cellStyles count="3">
    <cellStyle name="Normal" xfId="0" builtinId="0"/>
    <cellStyle name="Normal_AIR indikatori - 2008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4653064184357056"/>
          <c:w val="0.86617210533453204"/>
          <c:h val="0.7727833821919432"/>
        </c:manualLayout>
      </c:layout>
      <c:areaChart>
        <c:grouping val="standard"/>
        <c:varyColors val="0"/>
        <c:ser>
          <c:idx val="4"/>
          <c:order val="2"/>
          <c:tx>
            <c:strRef>
              <c:f>' SO2 concentration'!$B$28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 w="25400"/>
            <a:effectLst/>
          </c:spPr>
          <c:val>
            <c:numRef>
              <c:f>' SO2 concentration'!$E$28:$V$28</c:f>
              <c:numCache>
                <c:formatCode>General</c:formatCode>
                <c:ptCount val="18"/>
                <c:pt idx="0">
                  <c:v>83.100000000000009</c:v>
                </c:pt>
                <c:pt idx="1">
                  <c:v>91.2</c:v>
                </c:pt>
                <c:pt idx="2">
                  <c:v>233</c:v>
                </c:pt>
                <c:pt idx="3">
                  <c:v>122</c:v>
                </c:pt>
                <c:pt idx="4">
                  <c:v>62.7</c:v>
                </c:pt>
                <c:pt idx="5">
                  <c:v>103</c:v>
                </c:pt>
                <c:pt idx="6">
                  <c:v>49.799999999999983</c:v>
                </c:pt>
                <c:pt idx="7">
                  <c:v>22.4</c:v>
                </c:pt>
                <c:pt idx="8">
                  <c:v>33.799999999999997</c:v>
                </c:pt>
                <c:pt idx="9">
                  <c:v>20.399999999999999</c:v>
                </c:pt>
                <c:pt idx="10" formatCode="0.0">
                  <c:v>20.869999999999997</c:v>
                </c:pt>
                <c:pt idx="11" formatCode="0.0">
                  <c:v>16.751000000000001</c:v>
                </c:pt>
                <c:pt idx="12" formatCode="0.0">
                  <c:v>16.420000000000002</c:v>
                </c:pt>
                <c:pt idx="13" formatCode="0.0">
                  <c:v>12.36</c:v>
                </c:pt>
                <c:pt idx="14" formatCode="0.0">
                  <c:v>14.482000000000001</c:v>
                </c:pt>
                <c:pt idx="15" formatCode="0.0">
                  <c:v>20.008000000000003</c:v>
                </c:pt>
                <c:pt idx="16" formatCode="0.0">
                  <c:v>20.834000000000003</c:v>
                </c:pt>
                <c:pt idx="17" formatCode="0.0">
                  <c:v>15.611000000000004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7-4AFB-BA85-099777054722}"/>
            </c:ext>
          </c:extLst>
        </c:ser>
        <c:ser>
          <c:idx val="5"/>
          <c:order val="3"/>
          <c:tx>
            <c:strRef>
              <c:f>' SO2 concentration'!$B$27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 w="25400"/>
            <a:effectLst/>
          </c:spPr>
          <c:val>
            <c:numRef>
              <c:f>' SO2 concentration'!$E$27:$V$27</c:f>
              <c:numCache>
                <c:formatCode>General</c:formatCode>
                <c:ptCount val="18"/>
                <c:pt idx="0">
                  <c:v>18.5</c:v>
                </c:pt>
                <c:pt idx="1">
                  <c:v>30.1</c:v>
                </c:pt>
                <c:pt idx="2">
                  <c:v>52</c:v>
                </c:pt>
                <c:pt idx="3">
                  <c:v>35.6</c:v>
                </c:pt>
                <c:pt idx="4">
                  <c:v>34.4</c:v>
                </c:pt>
                <c:pt idx="5">
                  <c:v>20</c:v>
                </c:pt>
                <c:pt idx="6">
                  <c:v>18.8</c:v>
                </c:pt>
                <c:pt idx="7">
                  <c:v>6.7</c:v>
                </c:pt>
                <c:pt idx="8">
                  <c:v>6</c:v>
                </c:pt>
                <c:pt idx="9">
                  <c:v>2.8</c:v>
                </c:pt>
                <c:pt idx="10" formatCode="0.0">
                  <c:v>5.5352666664000001</c:v>
                </c:pt>
                <c:pt idx="11" formatCode="0.0">
                  <c:v>4.0620000000000003</c:v>
                </c:pt>
                <c:pt idx="12" formatCode="0.0">
                  <c:v>3.37</c:v>
                </c:pt>
                <c:pt idx="13" formatCode="0.0">
                  <c:v>4.96</c:v>
                </c:pt>
                <c:pt idx="14" formatCode="0.0">
                  <c:v>3.6680000000000001</c:v>
                </c:pt>
                <c:pt idx="15" formatCode="0.0">
                  <c:v>3.4060000000000001</c:v>
                </c:pt>
                <c:pt idx="16" formatCode="0.0">
                  <c:v>4.8499999999999996</c:v>
                </c:pt>
                <c:pt idx="17" formatCode="0.0">
                  <c:v>4.6139999999999999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7-4AFB-BA85-09977705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02464"/>
        <c:axId val="952900832"/>
      </c:areaChart>
      <c:lineChart>
        <c:grouping val="standard"/>
        <c:varyColors val="0"/>
        <c:ser>
          <c:idx val="0"/>
          <c:order val="0"/>
          <c:tx>
            <c:strRef>
              <c:f>' SO2 concentration'!$B$25</c:f>
              <c:strCache>
                <c:ptCount val="1"/>
                <c:pt idx="0">
                  <c:v>LV</c:v>
                </c:pt>
              </c:strCache>
            </c:strRef>
          </c:tx>
          <c:spPr>
            <a:ln w="28575"/>
            <a:effectLst/>
          </c:spPr>
          <c:marker>
            <c:symbol val="none"/>
          </c:marker>
          <c:cat>
            <c:numRef>
              <c:f>' SO2 concentration'!$E$4:$V$4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 SO2 concentration'!$E$25:$V$25</c:f>
              <c:numCache>
                <c:formatCode>General</c:formatCode>
                <c:ptCount val="1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7-4AFB-BA85-099777054722}"/>
            </c:ext>
          </c:extLst>
        </c:ser>
        <c:ser>
          <c:idx val="3"/>
          <c:order val="1"/>
          <c:tx>
            <c:strRef>
              <c:f>' SO2 concentration'!$B$26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/>
            <a:effectLst/>
          </c:spPr>
          <c:marker>
            <c:symbol val="none"/>
          </c:marker>
          <c:cat>
            <c:numRef>
              <c:f>' SO2 concentration'!$E$4:$V$4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 SO2 concentration'!$E$26:$V$26</c:f>
              <c:numCache>
                <c:formatCode>General</c:formatCode>
                <c:ptCount val="18"/>
                <c:pt idx="0">
                  <c:v>54.25</c:v>
                </c:pt>
                <c:pt idx="1">
                  <c:v>66.583333333333329</c:v>
                </c:pt>
                <c:pt idx="2">
                  <c:v>102.63636363636364</c:v>
                </c:pt>
                <c:pt idx="3">
                  <c:v>69.07692307692308</c:v>
                </c:pt>
                <c:pt idx="4">
                  <c:v>47.083333333333336</c:v>
                </c:pt>
                <c:pt idx="5">
                  <c:v>51.090909090909093</c:v>
                </c:pt>
                <c:pt idx="6">
                  <c:v>31.777777777777779</c:v>
                </c:pt>
                <c:pt idx="7">
                  <c:v>14.375</c:v>
                </c:pt>
                <c:pt idx="8">
                  <c:v>18.428571428571427</c:v>
                </c:pt>
                <c:pt idx="9">
                  <c:v>13.333333333333334</c:v>
                </c:pt>
                <c:pt idx="10">
                  <c:v>11.155453703666666</c:v>
                </c:pt>
                <c:pt idx="11">
                  <c:v>10.7875</c:v>
                </c:pt>
                <c:pt idx="12">
                  <c:v>8.3354545454545459</c:v>
                </c:pt>
                <c:pt idx="13">
                  <c:v>8.7509090909090919</c:v>
                </c:pt>
                <c:pt idx="14">
                  <c:v>9.2515384615384626</c:v>
                </c:pt>
                <c:pt idx="15">
                  <c:v>9.9046153846153846</c:v>
                </c:pt>
                <c:pt idx="16">
                  <c:v>10.653333333333334</c:v>
                </c:pt>
                <c:pt idx="17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7-4AFB-BA85-09977705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2464"/>
        <c:axId val="952900832"/>
      </c:lineChart>
      <c:catAx>
        <c:axId val="952902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952900832"/>
        <c:crosses val="autoZero"/>
        <c:auto val="1"/>
        <c:lblAlgn val="ctr"/>
        <c:lblOffset val="100"/>
        <c:noMultiLvlLbl val="0"/>
      </c:catAx>
      <c:valAx>
        <c:axId val="952900832"/>
        <c:scaling>
          <c:orientation val="minMax"/>
        </c:scaling>
        <c:delete val="0"/>
        <c:axPos val="l"/>
        <c:majorGridlines/>
        <c:title>
          <c:tx>
            <c:rich>
              <a:bodyPr rot="0"/>
              <a:lstStyle/>
              <a:p>
                <a:pPr>
                  <a:defRPr sz="14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GB" sz="1400" b="0" baseline="0">
                    <a:latin typeface="Symbol" panose="05050102010706020507" pitchFamily="18" charset="2"/>
                  </a:rPr>
                  <a:t>m</a:t>
                </a:r>
                <a:r>
                  <a:rPr lang="en-GB" sz="1400" b="0"/>
                  <a:t>g</a:t>
                </a:r>
                <a:r>
                  <a:rPr lang="en-GB" sz="1400" b="0" baseline="0"/>
                  <a:t> SO</a:t>
                </a:r>
                <a:r>
                  <a:rPr lang="en-GB" sz="1400" b="0" baseline="-25000"/>
                  <a:t>2</a:t>
                </a:r>
                <a:r>
                  <a:rPr lang="en-GB" sz="1400" b="0" baseline="0"/>
                  <a:t>/m</a:t>
                </a:r>
                <a:r>
                  <a:rPr lang="en-GB" sz="1400" b="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952902464"/>
        <c:crosses val="autoZero"/>
        <c:crossBetween val="between"/>
      </c:valAx>
      <c:spPr>
        <a:solidFill>
          <a:srgbClr val="D8E6EA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4"/>
          <c:order val="2"/>
          <c:tx>
            <c:strRef>
              <c:f>' SO2 concentration'!$B$28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val>
            <c:numRef>
              <c:f>' SO2 concentration'!$E$28:$V$28</c:f>
              <c:numCache>
                <c:formatCode>General</c:formatCode>
                <c:ptCount val="18"/>
                <c:pt idx="0">
                  <c:v>83.100000000000009</c:v>
                </c:pt>
                <c:pt idx="1">
                  <c:v>91.2</c:v>
                </c:pt>
                <c:pt idx="2">
                  <c:v>233</c:v>
                </c:pt>
                <c:pt idx="3">
                  <c:v>122</c:v>
                </c:pt>
                <c:pt idx="4">
                  <c:v>62.7</c:v>
                </c:pt>
                <c:pt idx="5">
                  <c:v>103</c:v>
                </c:pt>
                <c:pt idx="6">
                  <c:v>49.799999999999983</c:v>
                </c:pt>
                <c:pt idx="7">
                  <c:v>22.4</c:v>
                </c:pt>
                <c:pt idx="8">
                  <c:v>33.799999999999997</c:v>
                </c:pt>
                <c:pt idx="9">
                  <c:v>20.399999999999999</c:v>
                </c:pt>
                <c:pt idx="10" formatCode="0.0">
                  <c:v>20.869999999999997</c:v>
                </c:pt>
                <c:pt idx="11" formatCode="0.0">
                  <c:v>16.751000000000001</c:v>
                </c:pt>
                <c:pt idx="12" formatCode="0.0">
                  <c:v>16.420000000000002</c:v>
                </c:pt>
                <c:pt idx="13" formatCode="0.0">
                  <c:v>12.36</c:v>
                </c:pt>
                <c:pt idx="14" formatCode="0.0">
                  <c:v>14.482000000000001</c:v>
                </c:pt>
                <c:pt idx="15" formatCode="0.0">
                  <c:v>20.008000000000003</c:v>
                </c:pt>
                <c:pt idx="16" formatCode="0.0">
                  <c:v>20.834000000000003</c:v>
                </c:pt>
                <c:pt idx="17" formatCode="0.0">
                  <c:v>15.611000000000004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B-4F35-822A-47F9EE426DB6}"/>
            </c:ext>
          </c:extLst>
        </c:ser>
        <c:ser>
          <c:idx val="5"/>
          <c:order val="3"/>
          <c:tx>
            <c:strRef>
              <c:f>' SO2 concentration'!$B$27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 w="25400">
              <a:noFill/>
            </a:ln>
            <a:effectLst/>
          </c:spPr>
          <c:val>
            <c:numRef>
              <c:f>' SO2 concentration'!$E$27:$V$27</c:f>
              <c:numCache>
                <c:formatCode>General</c:formatCode>
                <c:ptCount val="18"/>
                <c:pt idx="0">
                  <c:v>18.5</c:v>
                </c:pt>
                <c:pt idx="1">
                  <c:v>30.1</c:v>
                </c:pt>
                <c:pt idx="2">
                  <c:v>52</c:v>
                </c:pt>
                <c:pt idx="3">
                  <c:v>35.6</c:v>
                </c:pt>
                <c:pt idx="4">
                  <c:v>34.4</c:v>
                </c:pt>
                <c:pt idx="5">
                  <c:v>20</c:v>
                </c:pt>
                <c:pt idx="6">
                  <c:v>18.8</c:v>
                </c:pt>
                <c:pt idx="7">
                  <c:v>6.7</c:v>
                </c:pt>
                <c:pt idx="8">
                  <c:v>6</c:v>
                </c:pt>
                <c:pt idx="9">
                  <c:v>2.8</c:v>
                </c:pt>
                <c:pt idx="10" formatCode="0.0">
                  <c:v>5.5352666664000001</c:v>
                </c:pt>
                <c:pt idx="11" formatCode="0.0">
                  <c:v>4.0620000000000003</c:v>
                </c:pt>
                <c:pt idx="12" formatCode="0.0">
                  <c:v>3.37</c:v>
                </c:pt>
                <c:pt idx="13" formatCode="0.0">
                  <c:v>4.96</c:v>
                </c:pt>
                <c:pt idx="14" formatCode="0.0">
                  <c:v>3.6680000000000001</c:v>
                </c:pt>
                <c:pt idx="15" formatCode="0.0">
                  <c:v>3.4060000000000001</c:v>
                </c:pt>
                <c:pt idx="16" formatCode="0.0">
                  <c:v>4.8499999999999996</c:v>
                </c:pt>
                <c:pt idx="17" formatCode="0.0">
                  <c:v>4.6139999999999999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B-4F35-822A-47F9EE426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01376"/>
        <c:axId val="952905184"/>
      </c:areaChart>
      <c:lineChart>
        <c:grouping val="standard"/>
        <c:varyColors val="0"/>
        <c:ser>
          <c:idx val="0"/>
          <c:order val="0"/>
          <c:tx>
            <c:strRef>
              <c:f>' SO2 concentration'!$B$25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SO2 concentration'!$E$4:$V$4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 SO2 concentration'!$E$25:$V$25</c:f>
              <c:numCache>
                <c:formatCode>General</c:formatCode>
                <c:ptCount val="18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B-4F35-822A-47F9EE426DB6}"/>
            </c:ext>
          </c:extLst>
        </c:ser>
        <c:ser>
          <c:idx val="3"/>
          <c:order val="1"/>
          <c:tx>
            <c:strRef>
              <c:f>' SO2 concentration'!$B$26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 SO2 concentration'!$E$4:$V$4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 SO2 concentration'!$E$26:$V$26</c:f>
              <c:numCache>
                <c:formatCode>General</c:formatCode>
                <c:ptCount val="18"/>
                <c:pt idx="0">
                  <c:v>54.25</c:v>
                </c:pt>
                <c:pt idx="1">
                  <c:v>66.583333333333329</c:v>
                </c:pt>
                <c:pt idx="2">
                  <c:v>102.63636363636364</c:v>
                </c:pt>
                <c:pt idx="3">
                  <c:v>69.07692307692308</c:v>
                </c:pt>
                <c:pt idx="4">
                  <c:v>47.083333333333336</c:v>
                </c:pt>
                <c:pt idx="5">
                  <c:v>51.090909090909093</c:v>
                </c:pt>
                <c:pt idx="6">
                  <c:v>31.777777777777779</c:v>
                </c:pt>
                <c:pt idx="7">
                  <c:v>14.375</c:v>
                </c:pt>
                <c:pt idx="8">
                  <c:v>18.428571428571427</c:v>
                </c:pt>
                <c:pt idx="9">
                  <c:v>13.333333333333334</c:v>
                </c:pt>
                <c:pt idx="10">
                  <c:v>11.155453703666666</c:v>
                </c:pt>
                <c:pt idx="11">
                  <c:v>10.7875</c:v>
                </c:pt>
                <c:pt idx="12">
                  <c:v>8.3354545454545459</c:v>
                </c:pt>
                <c:pt idx="13">
                  <c:v>8.7509090909090919</c:v>
                </c:pt>
                <c:pt idx="14">
                  <c:v>9.2515384615384626</c:v>
                </c:pt>
                <c:pt idx="15">
                  <c:v>9.9046153846153846</c:v>
                </c:pt>
                <c:pt idx="16">
                  <c:v>10.653333333333334</c:v>
                </c:pt>
                <c:pt idx="17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AB-4F35-822A-47F9EE426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376"/>
        <c:axId val="952905184"/>
      </c:lineChart>
      <c:catAx>
        <c:axId val="952901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5184"/>
        <c:crosses val="autoZero"/>
        <c:auto val="1"/>
        <c:lblAlgn val="ctr"/>
        <c:lblOffset val="100"/>
        <c:noMultiLvlLbl val="0"/>
      </c:catAx>
      <c:valAx>
        <c:axId val="9529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SO</a:t>
                </a:r>
                <a:r>
                  <a:rPr lang="en-GB" sz="1400" baseline="-25000"/>
                  <a:t>2</a:t>
                </a:r>
                <a:r>
                  <a:rPr lang="en-GB" sz="1400" baseline="0"/>
                  <a:t>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1376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'SO2 % of population'!$C$20</c:f>
              <c:strCache>
                <c:ptCount val="1"/>
                <c:pt idx="0">
                  <c:v>0 дена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population'!$E$20:$V$20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44.762033446186337</c:v>
                </c:pt>
                <c:pt idx="2">
                  <c:v>46.999437505619717</c:v>
                </c:pt>
                <c:pt idx="3">
                  <c:v>46.999437505619717</c:v>
                </c:pt>
                <c:pt idx="4">
                  <c:v>96.848985941822605</c:v>
                </c:pt>
                <c:pt idx="5">
                  <c:v>96.848985941822605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AFA-B11A-8B263178AA98}"/>
            </c:ext>
          </c:extLst>
        </c:ser>
        <c:ser>
          <c:idx val="1"/>
          <c:order val="1"/>
          <c:tx>
            <c:strRef>
              <c:f>'SO2 % of population'!$C$21</c:f>
              <c:strCache>
                <c:ptCount val="1"/>
                <c:pt idx="0">
                  <c:v>1 - 3 дена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population'!$E$21:$V$21</c:f>
              <c:numCache>
                <c:formatCode>0</c:formatCode>
                <c:ptCount val="18"/>
                <c:pt idx="0" formatCode="General">
                  <c:v>0</c:v>
                </c:pt>
                <c:pt idx="1">
                  <c:v>55.237966553813663</c:v>
                </c:pt>
                <c:pt idx="2">
                  <c:v>0</c:v>
                </c:pt>
                <c:pt idx="3">
                  <c:v>53.00056249438029</c:v>
                </c:pt>
                <c:pt idx="4">
                  <c:v>3.1510140581773927</c:v>
                </c:pt>
                <c:pt idx="5">
                  <c:v>3.1510140581773927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AFA-B11A-8B263178AA98}"/>
            </c:ext>
          </c:extLst>
        </c:ser>
        <c:ser>
          <c:idx val="2"/>
          <c:order val="2"/>
          <c:tx>
            <c:strRef>
              <c:f>'SO2 % of population'!$C$22</c:f>
              <c:strCache>
                <c:ptCount val="1"/>
                <c:pt idx="0">
                  <c:v>3 - 6 дена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population'!$E$22:$V$22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AFA-B11A-8B263178AA98}"/>
            </c:ext>
          </c:extLst>
        </c:ser>
        <c:ser>
          <c:idx val="3"/>
          <c:order val="3"/>
          <c:tx>
            <c:strRef>
              <c:f>'SO2 % of population'!$C$23</c:f>
              <c:strCache>
                <c:ptCount val="1"/>
                <c:pt idx="0">
                  <c:v>&gt; 6 дена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population'!$E$23:$V$23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 formatCode="0">
                  <c:v>53.00056249438029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F-40FB-9682-EE4CD938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901920"/>
        <c:axId val="952903008"/>
      </c:barChart>
      <c:catAx>
        <c:axId val="9529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3008"/>
        <c:crosses val="autoZero"/>
        <c:auto val="1"/>
        <c:lblAlgn val="ctr"/>
        <c:lblOffset val="100"/>
        <c:noMultiLvlLbl val="0"/>
      </c:catAx>
      <c:valAx>
        <c:axId val="9529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'SO2 % of population'!$D$20</c:f>
              <c:strCache>
                <c:ptCount val="1"/>
                <c:pt idx="0">
                  <c:v>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population'!$E$20:$V$20</c:f>
              <c:numCache>
                <c:formatCode>0</c:formatCode>
                <c:ptCount val="18"/>
                <c:pt idx="0" formatCode="General">
                  <c:v>100</c:v>
                </c:pt>
                <c:pt idx="1">
                  <c:v>44.762033446186337</c:v>
                </c:pt>
                <c:pt idx="2">
                  <c:v>46.999437505619717</c:v>
                </c:pt>
                <c:pt idx="3">
                  <c:v>46.999437505619717</c:v>
                </c:pt>
                <c:pt idx="4">
                  <c:v>96.848985941822605</c:v>
                </c:pt>
                <c:pt idx="5">
                  <c:v>96.848985941822605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7-4EE4-B8AF-E25492B9DE51}"/>
            </c:ext>
          </c:extLst>
        </c:ser>
        <c:ser>
          <c:idx val="1"/>
          <c:order val="1"/>
          <c:tx>
            <c:strRef>
              <c:f>'SO2 % of population'!$D$21</c:f>
              <c:strCache>
                <c:ptCount val="1"/>
                <c:pt idx="0">
                  <c:v>1 - 3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population'!$E$21:$V$21</c:f>
              <c:numCache>
                <c:formatCode>0</c:formatCode>
                <c:ptCount val="18"/>
                <c:pt idx="0" formatCode="General">
                  <c:v>0</c:v>
                </c:pt>
                <c:pt idx="1">
                  <c:v>55.237966553813663</c:v>
                </c:pt>
                <c:pt idx="2">
                  <c:v>0</c:v>
                </c:pt>
                <c:pt idx="3">
                  <c:v>53.00056249438029</c:v>
                </c:pt>
                <c:pt idx="4">
                  <c:v>3.1510140581773927</c:v>
                </c:pt>
                <c:pt idx="5">
                  <c:v>3.1510140581773927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7-4EE4-B8AF-E25492B9DE51}"/>
            </c:ext>
          </c:extLst>
        </c:ser>
        <c:ser>
          <c:idx val="2"/>
          <c:order val="2"/>
          <c:tx>
            <c:strRef>
              <c:f>'SO2 % of population'!$D$22</c:f>
              <c:strCache>
                <c:ptCount val="1"/>
                <c:pt idx="0">
                  <c:v>3 - 6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population'!$E$22:$V$22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7-4EE4-B8AF-E25492B9DE51}"/>
            </c:ext>
          </c:extLst>
        </c:ser>
        <c:ser>
          <c:idx val="3"/>
          <c:order val="3"/>
          <c:tx>
            <c:strRef>
              <c:f>'SO2 % of population'!$D$23</c:f>
              <c:strCache>
                <c:ptCount val="1"/>
                <c:pt idx="0">
                  <c:v>&gt; 6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population'!$E$23:$V$23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 formatCode="0">
                  <c:v>53.00056249438029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7-4EE4-B8AF-E25492B9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899200"/>
        <c:axId val="952899744"/>
      </c:barChart>
      <c:catAx>
        <c:axId val="9528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99744"/>
        <c:crosses val="autoZero"/>
        <c:auto val="1"/>
        <c:lblAlgn val="ctr"/>
        <c:lblOffset val="100"/>
        <c:noMultiLvlLbl val="0"/>
      </c:catAx>
      <c:valAx>
        <c:axId val="9528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9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40135353533562E-2"/>
          <c:y val="4.5644257089889451E-2"/>
          <c:w val="0.89237140839955365"/>
          <c:h val="0.76317524584839835"/>
        </c:manualLayout>
      </c:layout>
      <c:lineChart>
        <c:grouping val="standard"/>
        <c:varyColors val="0"/>
        <c:ser>
          <c:idx val="0"/>
          <c:order val="0"/>
          <c:tx>
            <c:strRef>
              <c:f>'SO2 % of population'!$C$27</c:f>
              <c:strCache>
                <c:ptCount val="1"/>
                <c:pt idx="0">
                  <c:v>% од вкупното население изложено на концентрации на SO2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population'!$E$27:$V$27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53.00056249438029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4E-4EAE-A464-0C94EE5863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8112096"/>
        <c:axId val="958107744"/>
      </c:lineChart>
      <c:catAx>
        <c:axId val="9581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7744"/>
        <c:crosses val="autoZero"/>
        <c:auto val="1"/>
        <c:lblAlgn val="ctr"/>
        <c:lblOffset val="100"/>
        <c:noMultiLvlLbl val="0"/>
      </c:catAx>
      <c:valAx>
        <c:axId val="95810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1222025566778563E-2"/>
              <c:y val="0.39728277809833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'SO2 % of population'!$D$27</c:f>
              <c:strCache>
                <c:ptCount val="1"/>
                <c:pt idx="0">
                  <c:v>% of total population exposed to SO2 concentrations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'SO2 % of population'!$E$19:$V$19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'SO2 % of population'!$E$27:$V$27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53.00056249438029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2-4E37-955C-3F967305FD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8104480"/>
        <c:axId val="958105568"/>
      </c:lineChart>
      <c:catAx>
        <c:axId val="9581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5568"/>
        <c:crosses val="autoZero"/>
        <c:auto val="1"/>
        <c:lblAlgn val="ctr"/>
        <c:lblOffset val="100"/>
        <c:noMultiLvlLbl val="0"/>
      </c:catAx>
      <c:valAx>
        <c:axId val="9581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</xdr:row>
      <xdr:rowOff>152400</xdr:rowOff>
    </xdr:from>
    <xdr:to>
      <xdr:col>34</xdr:col>
      <xdr:colOff>461964</xdr:colOff>
      <xdr:row>17</xdr:row>
      <xdr:rowOff>333373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9525</xdr:colOff>
      <xdr:row>22</xdr:row>
      <xdr:rowOff>38100</xdr:rowOff>
    </xdr:from>
    <xdr:to>
      <xdr:col>34</xdr:col>
      <xdr:colOff>471489</xdr:colOff>
      <xdr:row>40</xdr:row>
      <xdr:rowOff>128589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0.16628</cdr:x>
      <cdr:y>0.27847</cdr:y>
    </cdr:from>
    <cdr:to>
      <cdr:x>0.16628</cdr:x>
      <cdr:y>0.39518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191809" y="1071032"/>
          <a:ext cx="0" cy="4488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0.19813</cdr:x>
      <cdr:y>0.8105</cdr:y>
    </cdr:from>
    <cdr:to>
      <cdr:x>0.40411</cdr:x>
      <cdr:y>0.88179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0114" y="3117351"/>
          <a:ext cx="1476375" cy="27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Просечна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0.683</cdr:x>
      <cdr:y>0.35815</cdr:y>
    </cdr:from>
    <cdr:to>
      <cdr:x>0.86986</cdr:x>
      <cdr:y>0.44125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412" y="1366242"/>
          <a:ext cx="1339331" cy="317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Гранична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0.74378</cdr:x>
      <cdr:y>0.41199</cdr:y>
    </cdr:from>
    <cdr:to>
      <cdr:x>0.74378</cdr:x>
      <cdr:y>0.52734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1055" y="1571634"/>
          <a:ext cx="0" cy="4400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0.26506</cdr:x>
      <cdr:y>0.74642</cdr:y>
    </cdr:from>
    <cdr:to>
      <cdr:x>0.26551</cdr:x>
      <cdr:y>0.83387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899821" y="2870889"/>
          <a:ext cx="3226" cy="336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0.0916</cdr:x>
      <cdr:y>0.86004</cdr:y>
    </cdr:from>
    <cdr:to>
      <cdr:x>0.70473</cdr:x>
      <cdr:y>0.96812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542" y="3280834"/>
          <a:ext cx="4394648" cy="412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0.08761</cdr:x>
      <cdr:y>0.14504</cdr:y>
    </cdr:from>
    <cdr:to>
      <cdr:x>0.70074</cdr:x>
      <cdr:y>0.25312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982" y="557838"/>
          <a:ext cx="4394648" cy="4156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90%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0.18461</cdr:x>
      <cdr:y>0.765</cdr:y>
    </cdr:from>
    <cdr:to>
      <cdr:x>0.18605</cdr:x>
      <cdr:y>0.86776</cdr:y>
    </cdr:to>
    <cdr:sp macro="" textlink="">
      <cdr:nvSpPr>
        <cdr:cNvPr id="10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23224" y="2942336"/>
          <a:ext cx="10276" cy="3952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0.17159</cdr:x>
      <cdr:y>0.26229</cdr:y>
    </cdr:from>
    <cdr:to>
      <cdr:x>0.17159</cdr:x>
      <cdr:y>0.379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29909" y="935102"/>
          <a:ext cx="0" cy="4160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0.74378</cdr:x>
      <cdr:y>0.41199</cdr:y>
    </cdr:from>
    <cdr:to>
      <cdr:x>0.74378</cdr:x>
      <cdr:y>0.52734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1055" y="1571634"/>
          <a:ext cx="0" cy="4400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0.24831</cdr:x>
      <cdr:y>0.72192</cdr:y>
    </cdr:from>
    <cdr:to>
      <cdr:x>0.24876</cdr:x>
      <cdr:y>0.80937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79791" y="2573805"/>
          <a:ext cx="3226" cy="3117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0.15642</cdr:x>
      <cdr:y>0.80866</cdr:y>
    </cdr:from>
    <cdr:to>
      <cdr:x>0.3624</cdr:x>
      <cdr:y>0.87692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1133" y="2883049"/>
          <a:ext cx="1476374" cy="243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100" b="0" i="0" baseline="0">
              <a:effectLst/>
              <a:latin typeface="+mn-lt"/>
              <a:ea typeface="+mn-ea"/>
              <a:cs typeface="+mn-cs"/>
            </a:rPr>
            <a:t>Average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0.07618</cdr:x>
      <cdr:y>0.85521</cdr:y>
    </cdr:from>
    <cdr:to>
      <cdr:x>0.68931</cdr:x>
      <cdr:y>0.9587</cdr:y>
    </cdr:to>
    <cdr:sp macro="" textlink="">
      <cdr:nvSpPr>
        <cdr:cNvPr id="1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52" y="3262433"/>
          <a:ext cx="4394648" cy="394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en-GB" sz="1100" b="0" i="0" baseline="0">
              <a:effectLst/>
              <a:latin typeface="+mn-lt"/>
              <a:ea typeface="+mn-ea"/>
              <a:cs typeface="+mn-cs"/>
            </a:rPr>
            <a:t>of the stations have concentrations below this line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0.08177</cdr:x>
      <cdr:y>0.16958</cdr:y>
    </cdr:from>
    <cdr:to>
      <cdr:x>0.6949</cdr:x>
      <cdr:y>0.27307</cdr:y>
    </cdr:to>
    <cdr:sp macro="" textlink="">
      <cdr:nvSpPr>
        <cdr:cNvPr id="1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10" y="604603"/>
          <a:ext cx="4394648" cy="36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90% </a:t>
          </a:r>
          <a:r>
            <a:rPr lang="en-GB" sz="1100" b="0" i="0" baseline="0">
              <a:effectLst/>
              <a:latin typeface="+mn-lt"/>
              <a:ea typeface="+mn-ea"/>
              <a:cs typeface="+mn-cs"/>
            </a:rPr>
            <a:t>of the stations have concentrations below this line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0.68217</cdr:x>
      <cdr:y>0.35789</cdr:y>
    </cdr:from>
    <cdr:to>
      <cdr:x>0.86166</cdr:x>
      <cdr:y>0.44794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500" y="1365250"/>
          <a:ext cx="1286522" cy="343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Limit value</a:t>
          </a:r>
        </a:p>
      </cdr:txBody>
    </cdr:sp>
  </cdr:relSizeAnchor>
  <cdr:relSizeAnchor xmlns:cdr="http://schemas.openxmlformats.org/drawingml/2006/chartDrawing">
    <cdr:from>
      <cdr:x>0.1824</cdr:x>
      <cdr:y>0.77322</cdr:y>
    </cdr:from>
    <cdr:to>
      <cdr:x>0.18285</cdr:x>
      <cdr:y>0.86067</cdr:y>
    </cdr:to>
    <cdr:sp macro="" textlink="">
      <cdr:nvSpPr>
        <cdr:cNvPr id="11" name="Line 5">
          <a:extLst xmlns:a="http://schemas.openxmlformats.org/drawingml/2006/main">
            <a:ext uri="{FF2B5EF4-FFF2-40B4-BE49-F238E27FC236}">
              <a16:creationId xmlns:a16="http://schemas.microsoft.com/office/drawing/2014/main" id="{9BF3BB92-65B4-F7A0-41DE-0A3C14DCF58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07351" y="2756685"/>
          <a:ext cx="3226" cy="3117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10633</xdr:colOff>
      <xdr:row>1</xdr:row>
      <xdr:rowOff>155058</xdr:rowOff>
    </xdr:from>
    <xdr:to>
      <xdr:col>33</xdr:col>
      <xdr:colOff>542703</xdr:colOff>
      <xdr:row>11</xdr:row>
      <xdr:rowOff>343343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45409</xdr:colOff>
      <xdr:row>14</xdr:row>
      <xdr:rowOff>18390</xdr:rowOff>
    </xdr:from>
    <xdr:to>
      <xdr:col>34</xdr:col>
      <xdr:colOff>11075</xdr:colOff>
      <xdr:row>26</xdr:row>
      <xdr:rowOff>764216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577036</xdr:colOff>
      <xdr:row>29</xdr:row>
      <xdr:rowOff>95914</xdr:rowOff>
    </xdr:from>
    <xdr:to>
      <xdr:col>6</xdr:col>
      <xdr:colOff>609156</xdr:colOff>
      <xdr:row>45</xdr:row>
      <xdr:rowOff>143982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122939</xdr:colOff>
      <xdr:row>31</xdr:row>
      <xdr:rowOff>151290</xdr:rowOff>
    </xdr:from>
    <xdr:to>
      <xdr:col>16</xdr:col>
      <xdr:colOff>465176</xdr:colOff>
      <xdr:row>47</xdr:row>
      <xdr:rowOff>188283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32"/>
  <sheetViews>
    <sheetView tabSelected="1" topLeftCell="G1" workbookViewId="0">
      <selection activeCell="AJ38" sqref="AJ38"/>
    </sheetView>
  </sheetViews>
  <sheetFormatPr defaultRowHeight="15" x14ac:dyDescent="0.25"/>
  <cols>
    <col min="1" max="1" width="5.140625" customWidth="1"/>
    <col min="2" max="2" width="13" customWidth="1"/>
    <col min="3" max="3" width="18.85546875" customWidth="1"/>
  </cols>
  <sheetData>
    <row r="1" spans="2:22" ht="18" x14ac:dyDescent="0.35">
      <c r="B1" s="42" t="s">
        <v>54</v>
      </c>
    </row>
    <row r="2" spans="2:22" x14ac:dyDescent="0.25">
      <c r="B2" s="42" t="s">
        <v>52</v>
      </c>
    </row>
    <row r="3" spans="2:22" ht="15.75" thickBot="1" x14ac:dyDescent="0.3"/>
    <row r="4" spans="2:22" ht="27" thickBot="1" x14ac:dyDescent="0.3">
      <c r="B4" s="91" t="s">
        <v>46</v>
      </c>
      <c r="C4" s="92" t="s">
        <v>51</v>
      </c>
      <c r="D4" s="93" t="s">
        <v>50</v>
      </c>
      <c r="E4" s="94">
        <v>2004</v>
      </c>
      <c r="F4" s="94">
        <v>2005</v>
      </c>
      <c r="G4" s="94">
        <v>2006</v>
      </c>
      <c r="H4" s="94">
        <v>2007</v>
      </c>
      <c r="I4" s="94">
        <v>2008</v>
      </c>
      <c r="J4" s="94">
        <v>2009</v>
      </c>
      <c r="K4" s="94">
        <v>2010</v>
      </c>
      <c r="L4" s="94">
        <v>2011</v>
      </c>
      <c r="M4" s="94">
        <v>2012</v>
      </c>
      <c r="N4" s="95">
        <v>2013</v>
      </c>
      <c r="O4" s="95">
        <v>2014</v>
      </c>
      <c r="P4" s="95">
        <v>2015</v>
      </c>
      <c r="Q4" s="96">
        <v>2016</v>
      </c>
      <c r="R4" s="96">
        <v>2017</v>
      </c>
      <c r="S4" s="96">
        <v>2018</v>
      </c>
      <c r="T4" s="96">
        <v>2019</v>
      </c>
      <c r="U4" s="96">
        <v>2020</v>
      </c>
      <c r="V4" s="97">
        <v>2021</v>
      </c>
    </row>
    <row r="5" spans="2:22" x14ac:dyDescent="0.25">
      <c r="B5" s="145" t="s">
        <v>7</v>
      </c>
      <c r="C5" s="112" t="s">
        <v>16</v>
      </c>
      <c r="D5" s="113" t="s">
        <v>30</v>
      </c>
      <c r="E5" s="114">
        <v>53</v>
      </c>
      <c r="F5" s="114">
        <v>64</v>
      </c>
      <c r="G5" s="115">
        <v>130</v>
      </c>
      <c r="H5" s="115">
        <v>91</v>
      </c>
      <c r="I5" s="115">
        <v>34</v>
      </c>
      <c r="J5" s="115">
        <v>32</v>
      </c>
      <c r="K5" s="116">
        <v>29</v>
      </c>
      <c r="L5" s="116">
        <v>15</v>
      </c>
      <c r="M5" s="116"/>
      <c r="N5" s="116">
        <v>3</v>
      </c>
      <c r="O5" s="120">
        <v>6.0790833329999998</v>
      </c>
      <c r="P5" s="116">
        <v>6.65</v>
      </c>
      <c r="Q5" s="116">
        <v>15.07</v>
      </c>
      <c r="R5" s="116">
        <v>11.28</v>
      </c>
      <c r="S5" s="116">
        <v>5.41</v>
      </c>
      <c r="T5" s="117">
        <v>6.09</v>
      </c>
      <c r="U5" s="116">
        <v>12.09</v>
      </c>
      <c r="V5" s="118">
        <v>5.22</v>
      </c>
    </row>
    <row r="6" spans="2:22" x14ac:dyDescent="0.25">
      <c r="B6" s="146"/>
      <c r="C6" s="22" t="s">
        <v>17</v>
      </c>
      <c r="D6" s="27" t="s">
        <v>30</v>
      </c>
      <c r="E6" s="4">
        <v>95</v>
      </c>
      <c r="F6" s="4">
        <v>92</v>
      </c>
      <c r="G6" s="5">
        <v>233</v>
      </c>
      <c r="H6" s="5">
        <v>123</v>
      </c>
      <c r="I6" s="5">
        <v>66</v>
      </c>
      <c r="J6" s="5"/>
      <c r="K6" s="10"/>
      <c r="L6" s="10"/>
      <c r="M6" s="10">
        <v>33</v>
      </c>
      <c r="N6" s="10"/>
      <c r="O6" s="10"/>
      <c r="P6" s="10"/>
      <c r="Q6" s="10">
        <v>3.37</v>
      </c>
      <c r="R6" s="10">
        <v>4.2</v>
      </c>
      <c r="S6" s="10">
        <v>2.52</v>
      </c>
      <c r="T6" s="88">
        <v>3.55</v>
      </c>
      <c r="U6" s="10">
        <v>2.9</v>
      </c>
      <c r="V6" s="109">
        <v>6.95</v>
      </c>
    </row>
    <row r="7" spans="2:22" x14ac:dyDescent="0.25">
      <c r="B7" s="146"/>
      <c r="C7" s="22" t="s">
        <v>18</v>
      </c>
      <c r="D7" s="27" t="s">
        <v>30</v>
      </c>
      <c r="E7" s="4">
        <v>66</v>
      </c>
      <c r="F7" s="4">
        <v>118</v>
      </c>
      <c r="G7" s="5">
        <v>234</v>
      </c>
      <c r="H7" s="5">
        <v>133</v>
      </c>
      <c r="I7" s="5">
        <v>44</v>
      </c>
      <c r="J7" s="5"/>
      <c r="K7" s="10"/>
      <c r="L7" s="10"/>
      <c r="M7" s="10">
        <v>35</v>
      </c>
      <c r="N7" s="10">
        <v>22</v>
      </c>
      <c r="O7" s="10">
        <v>20.100000000000001</v>
      </c>
      <c r="P7" s="10">
        <v>14.89</v>
      </c>
      <c r="Q7" s="10"/>
      <c r="R7" s="10"/>
      <c r="S7" s="10"/>
      <c r="T7" s="88"/>
      <c r="U7" s="10"/>
      <c r="V7" s="109"/>
    </row>
    <row r="8" spans="2:22" x14ac:dyDescent="0.25">
      <c r="B8" s="146"/>
      <c r="C8" s="22" t="s">
        <v>19</v>
      </c>
      <c r="D8" s="27" t="s">
        <v>30</v>
      </c>
      <c r="E8" s="4">
        <v>17</v>
      </c>
      <c r="F8" s="4"/>
      <c r="G8" s="5"/>
      <c r="H8" s="5">
        <v>52</v>
      </c>
      <c r="I8" s="5">
        <v>47</v>
      </c>
      <c r="J8" s="5">
        <v>103</v>
      </c>
      <c r="K8" s="10">
        <v>19</v>
      </c>
      <c r="L8" s="10">
        <v>7</v>
      </c>
      <c r="M8" s="10">
        <v>18</v>
      </c>
      <c r="N8" s="10">
        <v>20</v>
      </c>
      <c r="O8" s="10">
        <v>10.55</v>
      </c>
      <c r="P8" s="10">
        <v>16.55</v>
      </c>
      <c r="Q8" s="10">
        <v>6.9</v>
      </c>
      <c r="R8" s="10">
        <v>8.6999999999999993</v>
      </c>
      <c r="S8" s="10">
        <v>5.83</v>
      </c>
      <c r="T8" s="88">
        <v>3.37</v>
      </c>
      <c r="U8" s="10">
        <v>10.050000000000001</v>
      </c>
      <c r="V8" s="109">
        <v>4.95</v>
      </c>
    </row>
    <row r="9" spans="2:22" ht="15.75" thickBot="1" x14ac:dyDescent="0.3">
      <c r="B9" s="147"/>
      <c r="C9" s="23" t="s">
        <v>20</v>
      </c>
      <c r="D9" s="28" t="s">
        <v>30</v>
      </c>
      <c r="E9" s="6"/>
      <c r="F9" s="6"/>
      <c r="G9" s="7"/>
      <c r="H9" s="7"/>
      <c r="I9" s="7"/>
      <c r="J9" s="7"/>
      <c r="K9" s="12"/>
      <c r="L9" s="12"/>
      <c r="M9" s="12"/>
      <c r="N9" s="12"/>
      <c r="O9" s="12"/>
      <c r="P9" s="12"/>
      <c r="Q9" s="12"/>
      <c r="R9" s="12"/>
      <c r="S9" s="12"/>
      <c r="T9" s="89"/>
      <c r="U9" s="12"/>
      <c r="V9" s="110"/>
    </row>
    <row r="10" spans="2:22" x14ac:dyDescent="0.25">
      <c r="B10" s="148" t="s">
        <v>8</v>
      </c>
      <c r="C10" s="21" t="s">
        <v>21</v>
      </c>
      <c r="D10" s="64" t="s">
        <v>30</v>
      </c>
      <c r="E10" s="2">
        <v>63</v>
      </c>
      <c r="F10" s="2">
        <v>84</v>
      </c>
      <c r="G10" s="3">
        <v>72</v>
      </c>
      <c r="H10" s="3">
        <v>34</v>
      </c>
      <c r="I10" s="3"/>
      <c r="J10" s="3">
        <v>54</v>
      </c>
      <c r="K10" s="8"/>
      <c r="L10" s="8"/>
      <c r="M10" s="8"/>
      <c r="N10" s="8"/>
      <c r="O10" s="8"/>
      <c r="P10" s="8"/>
      <c r="Q10" s="8"/>
      <c r="R10" s="8"/>
      <c r="S10" s="8"/>
      <c r="T10" s="87"/>
      <c r="U10" s="8"/>
      <c r="V10" s="108"/>
    </row>
    <row r="11" spans="2:22" ht="15.75" thickBot="1" x14ac:dyDescent="0.3">
      <c r="B11" s="147"/>
      <c r="C11" s="23" t="s">
        <v>22</v>
      </c>
      <c r="D11" s="28" t="s">
        <v>30</v>
      </c>
      <c r="E11" s="6">
        <v>85</v>
      </c>
      <c r="F11" s="6">
        <v>68</v>
      </c>
      <c r="G11" s="7">
        <v>71</v>
      </c>
      <c r="H11" s="7">
        <v>46</v>
      </c>
      <c r="I11" s="7">
        <v>41</v>
      </c>
      <c r="J11" s="7">
        <v>39</v>
      </c>
      <c r="K11" s="12">
        <v>65</v>
      </c>
      <c r="L11" s="12">
        <v>16</v>
      </c>
      <c r="M11" s="12">
        <v>17</v>
      </c>
      <c r="N11" s="12">
        <v>13</v>
      </c>
      <c r="O11" s="12">
        <v>6.96</v>
      </c>
      <c r="P11" s="12">
        <v>9.16</v>
      </c>
      <c r="Q11" s="12">
        <v>9.36</v>
      </c>
      <c r="R11" s="12">
        <v>9.57</v>
      </c>
      <c r="S11" s="12">
        <v>13.84</v>
      </c>
      <c r="T11" s="89">
        <v>9</v>
      </c>
      <c r="U11" s="12">
        <v>7.28</v>
      </c>
      <c r="V11" s="110">
        <v>8.1</v>
      </c>
    </row>
    <row r="12" spans="2:22" ht="26.25" thickBot="1" x14ac:dyDescent="0.3">
      <c r="B12" s="24" t="s">
        <v>9</v>
      </c>
      <c r="C12" s="25" t="s">
        <v>23</v>
      </c>
      <c r="D12" s="29" t="s">
        <v>30</v>
      </c>
      <c r="E12" s="14">
        <v>49</v>
      </c>
      <c r="F12" s="14">
        <v>56</v>
      </c>
      <c r="G12" s="15">
        <v>92</v>
      </c>
      <c r="H12" s="15">
        <v>60</v>
      </c>
      <c r="I12" s="15">
        <v>38</v>
      </c>
      <c r="J12" s="15">
        <v>37</v>
      </c>
      <c r="K12" s="16">
        <v>26</v>
      </c>
      <c r="L12" s="16">
        <v>14</v>
      </c>
      <c r="M12" s="16"/>
      <c r="N12" s="63">
        <v>13</v>
      </c>
      <c r="O12" s="16">
        <v>6.58</v>
      </c>
      <c r="P12" s="63">
        <v>13.85</v>
      </c>
      <c r="Q12" s="63">
        <v>7.35</v>
      </c>
      <c r="R12" s="63">
        <v>7.48</v>
      </c>
      <c r="S12" s="16">
        <v>13.6</v>
      </c>
      <c r="T12" s="90">
        <v>18.600000000000001</v>
      </c>
      <c r="U12" s="16">
        <v>14.3</v>
      </c>
      <c r="V12" s="111">
        <v>20.23</v>
      </c>
    </row>
    <row r="13" spans="2:22" ht="26.25" thickBot="1" x14ac:dyDescent="0.3">
      <c r="B13" s="24" t="s">
        <v>10</v>
      </c>
      <c r="C13" s="25" t="s">
        <v>24</v>
      </c>
      <c r="D13" s="29" t="s">
        <v>30</v>
      </c>
      <c r="E13" s="14">
        <v>49</v>
      </c>
      <c r="F13" s="14">
        <v>70</v>
      </c>
      <c r="G13" s="15"/>
      <c r="H13" s="15">
        <v>54</v>
      </c>
      <c r="I13" s="15">
        <v>60</v>
      </c>
      <c r="J13" s="15">
        <v>61</v>
      </c>
      <c r="K13" s="16"/>
      <c r="L13" s="16"/>
      <c r="M13" s="16"/>
      <c r="N13" s="63"/>
      <c r="O13" s="16"/>
      <c r="P13" s="63"/>
      <c r="Q13" s="63">
        <v>4.8</v>
      </c>
      <c r="R13" s="63">
        <v>8.99</v>
      </c>
      <c r="S13" s="16">
        <v>7.88</v>
      </c>
      <c r="T13" s="90">
        <v>13.17</v>
      </c>
      <c r="U13" s="16"/>
      <c r="V13" s="111">
        <v>7.87</v>
      </c>
    </row>
    <row r="14" spans="2:22" ht="26.25" thickBot="1" x14ac:dyDescent="0.3">
      <c r="B14" s="24" t="s">
        <v>11</v>
      </c>
      <c r="C14" s="25" t="s">
        <v>25</v>
      </c>
      <c r="D14" s="13" t="s">
        <v>0</v>
      </c>
      <c r="E14" s="14">
        <v>32</v>
      </c>
      <c r="F14" s="14">
        <v>28</v>
      </c>
      <c r="G14" s="15">
        <v>52</v>
      </c>
      <c r="H14" s="15">
        <v>73</v>
      </c>
      <c r="I14" s="15">
        <v>54</v>
      </c>
      <c r="J14" s="15">
        <v>39</v>
      </c>
      <c r="K14" s="16">
        <v>40</v>
      </c>
      <c r="L14" s="16">
        <v>20</v>
      </c>
      <c r="M14" s="16">
        <v>14</v>
      </c>
      <c r="N14" s="63">
        <v>20</v>
      </c>
      <c r="O14" s="16">
        <v>23.95</v>
      </c>
      <c r="P14" s="63"/>
      <c r="Q14" s="63">
        <v>3.77</v>
      </c>
      <c r="R14" s="63">
        <v>9.76</v>
      </c>
      <c r="S14" s="16">
        <v>14.13</v>
      </c>
      <c r="T14" s="90">
        <v>12.14</v>
      </c>
      <c r="U14" s="16">
        <v>5.3</v>
      </c>
      <c r="V14" s="111">
        <v>7.37</v>
      </c>
    </row>
    <row r="15" spans="2:22" ht="26.25" thickBot="1" x14ac:dyDescent="0.3">
      <c r="B15" s="24" t="s">
        <v>12</v>
      </c>
      <c r="C15" s="25" t="s">
        <v>26</v>
      </c>
      <c r="D15" s="13" t="s">
        <v>0</v>
      </c>
      <c r="E15" s="14">
        <v>64</v>
      </c>
      <c r="F15" s="14">
        <v>49</v>
      </c>
      <c r="G15" s="15">
        <v>57</v>
      </c>
      <c r="H15" s="15">
        <v>42</v>
      </c>
      <c r="I15" s="15">
        <v>63</v>
      </c>
      <c r="J15" s="15">
        <v>122</v>
      </c>
      <c r="K15" s="16">
        <v>20</v>
      </c>
      <c r="L15" s="16"/>
      <c r="M15" s="16"/>
      <c r="N15" s="63">
        <v>2</v>
      </c>
      <c r="O15" s="16">
        <v>3.36</v>
      </c>
      <c r="P15" s="63">
        <v>3.81</v>
      </c>
      <c r="Q15" s="63">
        <v>1.83</v>
      </c>
      <c r="R15" s="63">
        <v>5.15</v>
      </c>
      <c r="S15" s="16">
        <v>3.9</v>
      </c>
      <c r="T15" s="90">
        <v>3.35</v>
      </c>
      <c r="U15" s="16">
        <v>5.8</v>
      </c>
      <c r="V15" s="111">
        <v>7.72</v>
      </c>
    </row>
    <row r="16" spans="2:22" x14ac:dyDescent="0.25">
      <c r="B16" s="148" t="s">
        <v>13</v>
      </c>
      <c r="C16" s="21" t="s">
        <v>27</v>
      </c>
      <c r="D16" s="1" t="s">
        <v>0</v>
      </c>
      <c r="E16" s="2">
        <v>64</v>
      </c>
      <c r="F16" s="2">
        <v>68</v>
      </c>
      <c r="G16" s="3">
        <v>61</v>
      </c>
      <c r="H16" s="3">
        <v>42</v>
      </c>
      <c r="I16" s="3">
        <v>55</v>
      </c>
      <c r="J16" s="3">
        <v>41</v>
      </c>
      <c r="K16" s="8">
        <v>46</v>
      </c>
      <c r="L16" s="8">
        <v>28</v>
      </c>
      <c r="M16" s="8"/>
      <c r="N16" s="8">
        <v>14</v>
      </c>
      <c r="O16" s="8">
        <v>14.1</v>
      </c>
      <c r="P16" s="8">
        <v>17.22</v>
      </c>
      <c r="Q16" s="8">
        <v>18.88</v>
      </c>
      <c r="R16" s="8">
        <v>12.36</v>
      </c>
      <c r="S16" s="8">
        <v>19.37</v>
      </c>
      <c r="T16" s="87">
        <v>21.17</v>
      </c>
      <c r="U16" s="8">
        <v>21.56</v>
      </c>
      <c r="V16" s="108">
        <v>13</v>
      </c>
    </row>
    <row r="17" spans="2:22" ht="15.75" thickBot="1" x14ac:dyDescent="0.3">
      <c r="B17" s="147"/>
      <c r="C17" s="23" t="s">
        <v>28</v>
      </c>
      <c r="D17" s="98" t="s">
        <v>0</v>
      </c>
      <c r="E17" s="6">
        <v>14</v>
      </c>
      <c r="F17" s="6">
        <v>23</v>
      </c>
      <c r="G17" s="7">
        <v>30</v>
      </c>
      <c r="H17" s="7">
        <v>30</v>
      </c>
      <c r="I17" s="7">
        <v>21</v>
      </c>
      <c r="J17" s="7">
        <v>20</v>
      </c>
      <c r="K17" s="12">
        <v>23</v>
      </c>
      <c r="L17" s="12">
        <v>6</v>
      </c>
      <c r="M17" s="12">
        <v>6</v>
      </c>
      <c r="N17" s="12"/>
      <c r="O17" s="12"/>
      <c r="P17" s="12"/>
      <c r="Q17" s="12">
        <v>16.420000000000002</v>
      </c>
      <c r="R17" s="12">
        <v>13.81</v>
      </c>
      <c r="S17" s="12">
        <v>14.57</v>
      </c>
      <c r="T17" s="89">
        <v>20.36</v>
      </c>
      <c r="U17" s="12">
        <v>23.96</v>
      </c>
      <c r="V17" s="110">
        <v>16.73</v>
      </c>
    </row>
    <row r="18" spans="2:22" ht="26.25" thickBot="1" x14ac:dyDescent="0.3">
      <c r="B18" s="24" t="s">
        <v>14</v>
      </c>
      <c r="C18" s="25" t="s">
        <v>29</v>
      </c>
      <c r="D18" s="13" t="s">
        <v>0</v>
      </c>
      <c r="E18" s="14"/>
      <c r="F18" s="14">
        <v>79</v>
      </c>
      <c r="G18" s="14">
        <v>97</v>
      </c>
      <c r="H18" s="14">
        <v>118</v>
      </c>
      <c r="I18" s="15">
        <v>42</v>
      </c>
      <c r="J18" s="15">
        <v>14</v>
      </c>
      <c r="K18" s="16">
        <v>18</v>
      </c>
      <c r="L18" s="16">
        <v>9</v>
      </c>
      <c r="M18" s="16">
        <v>6</v>
      </c>
      <c r="N18" s="16">
        <v>13</v>
      </c>
      <c r="O18" s="16">
        <v>8.7200000000000006</v>
      </c>
      <c r="P18" s="16">
        <v>4.17</v>
      </c>
      <c r="Q18" s="16">
        <v>3.94</v>
      </c>
      <c r="R18" s="16">
        <v>4.96</v>
      </c>
      <c r="S18" s="16">
        <v>3.61</v>
      </c>
      <c r="T18" s="63">
        <v>8.41</v>
      </c>
      <c r="U18" s="16">
        <v>10.61</v>
      </c>
      <c r="V18" s="111">
        <v>7.84</v>
      </c>
    </row>
    <row r="19" spans="2:22" ht="26.25" thickBot="1" x14ac:dyDescent="0.3">
      <c r="B19" s="24" t="s">
        <v>61</v>
      </c>
      <c r="C19" s="25" t="s">
        <v>62</v>
      </c>
      <c r="D19" s="13" t="s">
        <v>0</v>
      </c>
      <c r="E19" s="14"/>
      <c r="F19" s="14"/>
      <c r="G19" s="14"/>
      <c r="H19" s="14"/>
      <c r="I19" s="15"/>
      <c r="J19" s="15"/>
      <c r="K19" s="16"/>
      <c r="L19" s="16"/>
      <c r="M19" s="16"/>
      <c r="N19" s="16"/>
      <c r="O19" s="16"/>
      <c r="P19" s="16"/>
      <c r="Q19" s="16"/>
      <c r="R19" s="16"/>
      <c r="S19" s="16">
        <v>7.17</v>
      </c>
      <c r="T19" s="63">
        <v>5.25</v>
      </c>
      <c r="U19" s="16">
        <v>4.8</v>
      </c>
      <c r="V19" s="111">
        <v>4.47</v>
      </c>
    </row>
    <row r="20" spans="2:22" ht="26.25" thickBot="1" x14ac:dyDescent="0.3">
      <c r="B20" s="119" t="s">
        <v>64</v>
      </c>
      <c r="C20" s="102" t="s">
        <v>63</v>
      </c>
      <c r="D20" s="103" t="s">
        <v>0</v>
      </c>
      <c r="E20" s="104"/>
      <c r="F20" s="14"/>
      <c r="G20" s="14"/>
      <c r="H20" s="14"/>
      <c r="I20" s="14"/>
      <c r="J20" s="14"/>
      <c r="K20" s="105"/>
      <c r="L20" s="105"/>
      <c r="M20" s="105"/>
      <c r="N20" s="105"/>
      <c r="O20" s="105"/>
      <c r="P20" s="105"/>
      <c r="Q20" s="105"/>
      <c r="R20" s="105"/>
      <c r="S20" s="105">
        <v>8.44</v>
      </c>
      <c r="T20" s="106">
        <v>4.3</v>
      </c>
      <c r="U20" s="105">
        <v>9.19</v>
      </c>
      <c r="V20" s="101">
        <v>11.58</v>
      </c>
    </row>
    <row r="21" spans="2:22" ht="26.25" thickBot="1" x14ac:dyDescent="0.3">
      <c r="B21" s="119" t="s">
        <v>66</v>
      </c>
      <c r="C21" s="102" t="s">
        <v>67</v>
      </c>
      <c r="D21" s="103" t="s">
        <v>65</v>
      </c>
      <c r="E21" s="104"/>
      <c r="F21" s="14"/>
      <c r="G21" s="14"/>
      <c r="H21" s="14"/>
      <c r="I21" s="14"/>
      <c r="J21" s="14"/>
      <c r="K21" s="105"/>
      <c r="L21" s="105"/>
      <c r="M21" s="105"/>
      <c r="N21" s="105"/>
      <c r="O21" s="105"/>
      <c r="P21" s="105"/>
      <c r="Q21" s="105"/>
      <c r="R21" s="105"/>
      <c r="S21" s="105"/>
      <c r="T21" s="106"/>
      <c r="U21" s="105"/>
      <c r="V21" s="107">
        <v>3.55</v>
      </c>
    </row>
    <row r="22" spans="2:22" x14ac:dyDescent="0.25">
      <c r="Q22" s="70"/>
      <c r="R22" s="70"/>
      <c r="S22" s="70"/>
      <c r="T22" s="70"/>
      <c r="U22" s="70"/>
      <c r="V22" s="70"/>
    </row>
    <row r="23" spans="2:22" ht="25.5" x14ac:dyDescent="0.25">
      <c r="B23" s="26" t="s">
        <v>15</v>
      </c>
      <c r="C23" s="18"/>
      <c r="Q23" s="70"/>
      <c r="R23" s="70"/>
      <c r="S23" s="70"/>
      <c r="T23" s="70"/>
      <c r="U23" s="70"/>
      <c r="V23" s="70"/>
    </row>
    <row r="24" spans="2:22" ht="15.75" thickBot="1" x14ac:dyDescent="0.3">
      <c r="B24" s="18"/>
      <c r="C24" s="18"/>
      <c r="Q24" s="70"/>
      <c r="R24" s="70"/>
      <c r="S24" s="70"/>
      <c r="T24" s="70"/>
      <c r="U24" s="70"/>
      <c r="V24" s="70"/>
    </row>
    <row r="25" spans="2:22" x14ac:dyDescent="0.25">
      <c r="B25" s="35" t="s">
        <v>4</v>
      </c>
      <c r="C25" s="36" t="s">
        <v>5</v>
      </c>
      <c r="D25" s="37"/>
      <c r="E25" s="8">
        <v>125</v>
      </c>
      <c r="F25" s="8">
        <v>125</v>
      </c>
      <c r="G25" s="8">
        <v>125</v>
      </c>
      <c r="H25" s="8">
        <v>125</v>
      </c>
      <c r="I25" s="8">
        <v>125</v>
      </c>
      <c r="J25" s="8">
        <v>125</v>
      </c>
      <c r="K25" s="8">
        <v>125</v>
      </c>
      <c r="L25" s="8">
        <v>125</v>
      </c>
      <c r="M25" s="8">
        <v>125</v>
      </c>
      <c r="N25" s="8">
        <v>125</v>
      </c>
      <c r="O25" s="8">
        <v>125</v>
      </c>
      <c r="P25" s="8">
        <v>125</v>
      </c>
      <c r="Q25" s="8">
        <v>125</v>
      </c>
      <c r="R25" s="9">
        <v>125</v>
      </c>
      <c r="S25" s="9">
        <v>125</v>
      </c>
      <c r="T25" s="9">
        <v>125</v>
      </c>
      <c r="U25" s="9">
        <v>125</v>
      </c>
      <c r="V25" s="9">
        <v>125</v>
      </c>
    </row>
    <row r="26" spans="2:22" x14ac:dyDescent="0.25">
      <c r="B26" s="38" t="s">
        <v>1</v>
      </c>
      <c r="C26" s="19" t="s">
        <v>6</v>
      </c>
      <c r="D26" s="17"/>
      <c r="E26" s="17">
        <f t="shared" ref="E26:R26" si="0">AVERAGE(E5:E18)</f>
        <v>54.25</v>
      </c>
      <c r="F26" s="17">
        <f t="shared" si="0"/>
        <v>66.583333333333329</v>
      </c>
      <c r="G26" s="17">
        <f t="shared" si="0"/>
        <v>102.63636363636364</v>
      </c>
      <c r="H26" s="17">
        <f t="shared" si="0"/>
        <v>69.07692307692308</v>
      </c>
      <c r="I26" s="17">
        <f t="shared" si="0"/>
        <v>47.083333333333336</v>
      </c>
      <c r="J26" s="17">
        <f t="shared" si="0"/>
        <v>51.090909090909093</v>
      </c>
      <c r="K26" s="17">
        <f t="shared" si="0"/>
        <v>31.777777777777779</v>
      </c>
      <c r="L26" s="17">
        <f t="shared" si="0"/>
        <v>14.375</v>
      </c>
      <c r="M26" s="17">
        <f t="shared" si="0"/>
        <v>18.428571428571427</v>
      </c>
      <c r="N26" s="17">
        <f t="shared" si="0"/>
        <v>13.333333333333334</v>
      </c>
      <c r="O26" s="17">
        <f t="shared" si="0"/>
        <v>11.155453703666666</v>
      </c>
      <c r="P26" s="17">
        <f t="shared" si="0"/>
        <v>10.7875</v>
      </c>
      <c r="Q26" s="10">
        <f t="shared" si="0"/>
        <v>8.3354545454545459</v>
      </c>
      <c r="R26" s="11">
        <f t="shared" si="0"/>
        <v>8.7509090909090919</v>
      </c>
      <c r="S26" s="11">
        <f>AVERAGE(S5:S20)</f>
        <v>9.2515384615384626</v>
      </c>
      <c r="T26" s="11">
        <f>AVERAGE(T5:T20)</f>
        <v>9.9046153846153846</v>
      </c>
      <c r="U26" s="11">
        <f>AVERAGE(U5:U20)</f>
        <v>10.653333333333334</v>
      </c>
      <c r="V26" s="11">
        <f>AVERAGE(V5:V21)</f>
        <v>8.9700000000000006</v>
      </c>
    </row>
    <row r="27" spans="2:22" x14ac:dyDescent="0.25">
      <c r="B27" s="38" t="s">
        <v>2</v>
      </c>
      <c r="C27" s="20">
        <v>0.1</v>
      </c>
      <c r="D27" s="17"/>
      <c r="E27" s="17">
        <f t="shared" ref="E27:R27" si="1">PERCENTILE(E5:E18, 0.1)</f>
        <v>18.5</v>
      </c>
      <c r="F27" s="17">
        <f t="shared" si="1"/>
        <v>30.1</v>
      </c>
      <c r="G27" s="17">
        <f t="shared" si="1"/>
        <v>52</v>
      </c>
      <c r="H27" s="17">
        <f t="shared" si="1"/>
        <v>35.6</v>
      </c>
      <c r="I27" s="17">
        <f t="shared" si="1"/>
        <v>34.4</v>
      </c>
      <c r="J27" s="17">
        <f t="shared" si="1"/>
        <v>20</v>
      </c>
      <c r="K27" s="17">
        <f t="shared" si="1"/>
        <v>18.8</v>
      </c>
      <c r="L27" s="17">
        <f t="shared" si="1"/>
        <v>6.7</v>
      </c>
      <c r="M27" s="17">
        <f t="shared" si="1"/>
        <v>6</v>
      </c>
      <c r="N27" s="17">
        <f t="shared" si="1"/>
        <v>2.8</v>
      </c>
      <c r="O27" s="68">
        <f t="shared" si="1"/>
        <v>5.5352666664000001</v>
      </c>
      <c r="P27" s="68">
        <f t="shared" si="1"/>
        <v>4.0620000000000003</v>
      </c>
      <c r="Q27" s="75">
        <f t="shared" si="1"/>
        <v>3.37</v>
      </c>
      <c r="R27" s="71">
        <f t="shared" si="1"/>
        <v>4.96</v>
      </c>
      <c r="S27" s="71">
        <f>PERCENTILE(S5:S20, 0.1)</f>
        <v>3.6680000000000001</v>
      </c>
      <c r="T27" s="71">
        <f>PERCENTILE(T5:T20, 0.1)</f>
        <v>3.4060000000000001</v>
      </c>
      <c r="U27" s="71">
        <f>PERCENTILE(U5:U20, 0.1)</f>
        <v>4.8499999999999996</v>
      </c>
      <c r="V27" s="71">
        <f>PERCENTILE(V5:V21, 0.1)</f>
        <v>4.6139999999999999</v>
      </c>
    </row>
    <row r="28" spans="2:22" ht="15.75" thickBot="1" x14ac:dyDescent="0.3">
      <c r="B28" s="39" t="s">
        <v>3</v>
      </c>
      <c r="C28" s="40">
        <v>0.9</v>
      </c>
      <c r="D28" s="41"/>
      <c r="E28" s="41">
        <f t="shared" ref="E28:R28" si="2">PERCENTILE(E5:E18, 0.9)</f>
        <v>83.100000000000009</v>
      </c>
      <c r="F28" s="41">
        <f t="shared" si="2"/>
        <v>91.2</v>
      </c>
      <c r="G28" s="41">
        <f t="shared" si="2"/>
        <v>233</v>
      </c>
      <c r="H28" s="41">
        <f t="shared" si="2"/>
        <v>122</v>
      </c>
      <c r="I28" s="41">
        <f t="shared" si="2"/>
        <v>62.7</v>
      </c>
      <c r="J28" s="41">
        <f t="shared" si="2"/>
        <v>103</v>
      </c>
      <c r="K28" s="41">
        <f t="shared" si="2"/>
        <v>49.799999999999983</v>
      </c>
      <c r="L28" s="41">
        <f t="shared" si="2"/>
        <v>22.4</v>
      </c>
      <c r="M28" s="41">
        <f t="shared" si="2"/>
        <v>33.799999999999997</v>
      </c>
      <c r="N28" s="41">
        <f t="shared" si="2"/>
        <v>20.399999999999999</v>
      </c>
      <c r="O28" s="69">
        <f t="shared" si="2"/>
        <v>20.869999999999997</v>
      </c>
      <c r="P28" s="69">
        <f t="shared" si="2"/>
        <v>16.751000000000001</v>
      </c>
      <c r="Q28" s="76">
        <f t="shared" si="2"/>
        <v>16.420000000000002</v>
      </c>
      <c r="R28" s="72">
        <f t="shared" si="2"/>
        <v>12.36</v>
      </c>
      <c r="S28" s="72">
        <f>PERCENTILE(S5:S20, 0.9)</f>
        <v>14.482000000000001</v>
      </c>
      <c r="T28" s="72">
        <f>PERCENTILE(T5:T20, 0.9)</f>
        <v>20.008000000000003</v>
      </c>
      <c r="U28" s="72">
        <f>PERCENTILE(U5:U20, 0.9)</f>
        <v>20.834000000000003</v>
      </c>
      <c r="V28" s="72">
        <f>PERCENTILE(V5:V21, 0.9)</f>
        <v>15.611000000000004</v>
      </c>
    </row>
    <row r="31" spans="2:22" x14ac:dyDescent="0.25">
      <c r="B31" s="62" t="s">
        <v>58</v>
      </c>
    </row>
    <row r="32" spans="2:22" x14ac:dyDescent="0.25">
      <c r="B32" t="s">
        <v>60</v>
      </c>
    </row>
  </sheetData>
  <mergeCells count="3">
    <mergeCell ref="B5:B9"/>
    <mergeCell ref="B10:B11"/>
    <mergeCell ref="B16:B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zoomScale="86" zoomScaleNormal="86" workbookViewId="0">
      <selection activeCell="B10" sqref="B10:C10"/>
    </sheetView>
  </sheetViews>
  <sheetFormatPr defaultRowHeight="15" x14ac:dyDescent="0.25"/>
  <cols>
    <col min="1" max="1" width="20.7109375" style="18" customWidth="1"/>
    <col min="2" max="3" width="23.140625" style="18" customWidth="1"/>
    <col min="4" max="4" width="22.28515625" style="18" customWidth="1"/>
    <col min="5" max="259" width="9.140625" style="18"/>
    <col min="260" max="260" width="20" style="18" customWidth="1"/>
    <col min="261" max="261" width="22.28515625" style="18" customWidth="1"/>
    <col min="262" max="262" width="20.42578125" style="18" customWidth="1"/>
    <col min="263" max="277" width="9.140625" style="18"/>
    <col min="278" max="278" width="11.140625" style="18" customWidth="1"/>
    <col min="279" max="515" width="9.140625" style="18"/>
    <col min="516" max="516" width="20" style="18" customWidth="1"/>
    <col min="517" max="517" width="22.28515625" style="18" customWidth="1"/>
    <col min="518" max="518" width="20.42578125" style="18" customWidth="1"/>
    <col min="519" max="533" width="9.140625" style="18"/>
    <col min="534" max="534" width="11.140625" style="18" customWidth="1"/>
    <col min="535" max="771" width="9.140625" style="18"/>
    <col min="772" max="772" width="20" style="18" customWidth="1"/>
    <col min="773" max="773" width="22.28515625" style="18" customWidth="1"/>
    <col min="774" max="774" width="20.42578125" style="18" customWidth="1"/>
    <col min="775" max="789" width="9.140625" style="18"/>
    <col min="790" max="790" width="11.140625" style="18" customWidth="1"/>
    <col min="791" max="1027" width="9.140625" style="18"/>
    <col min="1028" max="1028" width="20" style="18" customWidth="1"/>
    <col min="1029" max="1029" width="22.28515625" style="18" customWidth="1"/>
    <col min="1030" max="1030" width="20.42578125" style="18" customWidth="1"/>
    <col min="1031" max="1045" width="9.140625" style="18"/>
    <col min="1046" max="1046" width="11.140625" style="18" customWidth="1"/>
    <col min="1047" max="1283" width="9.140625" style="18"/>
    <col min="1284" max="1284" width="20" style="18" customWidth="1"/>
    <col min="1285" max="1285" width="22.28515625" style="18" customWidth="1"/>
    <col min="1286" max="1286" width="20.42578125" style="18" customWidth="1"/>
    <col min="1287" max="1301" width="9.140625" style="18"/>
    <col min="1302" max="1302" width="11.140625" style="18" customWidth="1"/>
    <col min="1303" max="1539" width="9.140625" style="18"/>
    <col min="1540" max="1540" width="20" style="18" customWidth="1"/>
    <col min="1541" max="1541" width="22.28515625" style="18" customWidth="1"/>
    <col min="1542" max="1542" width="20.42578125" style="18" customWidth="1"/>
    <col min="1543" max="1557" width="9.140625" style="18"/>
    <col min="1558" max="1558" width="11.140625" style="18" customWidth="1"/>
    <col min="1559" max="1795" width="9.140625" style="18"/>
    <col min="1796" max="1796" width="20" style="18" customWidth="1"/>
    <col min="1797" max="1797" width="22.28515625" style="18" customWidth="1"/>
    <col min="1798" max="1798" width="20.42578125" style="18" customWidth="1"/>
    <col min="1799" max="1813" width="9.140625" style="18"/>
    <col min="1814" max="1814" width="11.140625" style="18" customWidth="1"/>
    <col min="1815" max="2051" width="9.140625" style="18"/>
    <col min="2052" max="2052" width="20" style="18" customWidth="1"/>
    <col min="2053" max="2053" width="22.28515625" style="18" customWidth="1"/>
    <col min="2054" max="2054" width="20.42578125" style="18" customWidth="1"/>
    <col min="2055" max="2069" width="9.140625" style="18"/>
    <col min="2070" max="2070" width="11.140625" style="18" customWidth="1"/>
    <col min="2071" max="2307" width="9.140625" style="18"/>
    <col min="2308" max="2308" width="20" style="18" customWidth="1"/>
    <col min="2309" max="2309" width="22.28515625" style="18" customWidth="1"/>
    <col min="2310" max="2310" width="20.42578125" style="18" customWidth="1"/>
    <col min="2311" max="2325" width="9.140625" style="18"/>
    <col min="2326" max="2326" width="11.140625" style="18" customWidth="1"/>
    <col min="2327" max="2563" width="9.140625" style="18"/>
    <col min="2564" max="2564" width="20" style="18" customWidth="1"/>
    <col min="2565" max="2565" width="22.28515625" style="18" customWidth="1"/>
    <col min="2566" max="2566" width="20.42578125" style="18" customWidth="1"/>
    <col min="2567" max="2581" width="9.140625" style="18"/>
    <col min="2582" max="2582" width="11.140625" style="18" customWidth="1"/>
    <col min="2583" max="2819" width="9.140625" style="18"/>
    <col min="2820" max="2820" width="20" style="18" customWidth="1"/>
    <col min="2821" max="2821" width="22.28515625" style="18" customWidth="1"/>
    <col min="2822" max="2822" width="20.42578125" style="18" customWidth="1"/>
    <col min="2823" max="2837" width="9.140625" style="18"/>
    <col min="2838" max="2838" width="11.140625" style="18" customWidth="1"/>
    <col min="2839" max="3075" width="9.140625" style="18"/>
    <col min="3076" max="3076" width="20" style="18" customWidth="1"/>
    <col min="3077" max="3077" width="22.28515625" style="18" customWidth="1"/>
    <col min="3078" max="3078" width="20.42578125" style="18" customWidth="1"/>
    <col min="3079" max="3093" width="9.140625" style="18"/>
    <col min="3094" max="3094" width="11.140625" style="18" customWidth="1"/>
    <col min="3095" max="3331" width="9.140625" style="18"/>
    <col min="3332" max="3332" width="20" style="18" customWidth="1"/>
    <col min="3333" max="3333" width="22.28515625" style="18" customWidth="1"/>
    <col min="3334" max="3334" width="20.42578125" style="18" customWidth="1"/>
    <col min="3335" max="3349" width="9.140625" style="18"/>
    <col min="3350" max="3350" width="11.140625" style="18" customWidth="1"/>
    <col min="3351" max="3587" width="9.140625" style="18"/>
    <col min="3588" max="3588" width="20" style="18" customWidth="1"/>
    <col min="3589" max="3589" width="22.28515625" style="18" customWidth="1"/>
    <col min="3590" max="3590" width="20.42578125" style="18" customWidth="1"/>
    <col min="3591" max="3605" width="9.140625" style="18"/>
    <col min="3606" max="3606" width="11.140625" style="18" customWidth="1"/>
    <col min="3607" max="3843" width="9.140625" style="18"/>
    <col min="3844" max="3844" width="20" style="18" customWidth="1"/>
    <col min="3845" max="3845" width="22.28515625" style="18" customWidth="1"/>
    <col min="3846" max="3846" width="20.42578125" style="18" customWidth="1"/>
    <col min="3847" max="3861" width="9.140625" style="18"/>
    <col min="3862" max="3862" width="11.140625" style="18" customWidth="1"/>
    <col min="3863" max="4099" width="9.140625" style="18"/>
    <col min="4100" max="4100" width="20" style="18" customWidth="1"/>
    <col min="4101" max="4101" width="22.28515625" style="18" customWidth="1"/>
    <col min="4102" max="4102" width="20.42578125" style="18" customWidth="1"/>
    <col min="4103" max="4117" width="9.140625" style="18"/>
    <col min="4118" max="4118" width="11.140625" style="18" customWidth="1"/>
    <col min="4119" max="4355" width="9.140625" style="18"/>
    <col min="4356" max="4356" width="20" style="18" customWidth="1"/>
    <col min="4357" max="4357" width="22.28515625" style="18" customWidth="1"/>
    <col min="4358" max="4358" width="20.42578125" style="18" customWidth="1"/>
    <col min="4359" max="4373" width="9.140625" style="18"/>
    <col min="4374" max="4374" width="11.140625" style="18" customWidth="1"/>
    <col min="4375" max="4611" width="9.140625" style="18"/>
    <col min="4612" max="4612" width="20" style="18" customWidth="1"/>
    <col min="4613" max="4613" width="22.28515625" style="18" customWidth="1"/>
    <col min="4614" max="4614" width="20.42578125" style="18" customWidth="1"/>
    <col min="4615" max="4629" width="9.140625" style="18"/>
    <col min="4630" max="4630" width="11.140625" style="18" customWidth="1"/>
    <col min="4631" max="4867" width="9.140625" style="18"/>
    <col min="4868" max="4868" width="20" style="18" customWidth="1"/>
    <col min="4869" max="4869" width="22.28515625" style="18" customWidth="1"/>
    <col min="4870" max="4870" width="20.42578125" style="18" customWidth="1"/>
    <col min="4871" max="4885" width="9.140625" style="18"/>
    <col min="4886" max="4886" width="11.140625" style="18" customWidth="1"/>
    <col min="4887" max="5123" width="9.140625" style="18"/>
    <col min="5124" max="5124" width="20" style="18" customWidth="1"/>
    <col min="5125" max="5125" width="22.28515625" style="18" customWidth="1"/>
    <col min="5126" max="5126" width="20.42578125" style="18" customWidth="1"/>
    <col min="5127" max="5141" width="9.140625" style="18"/>
    <col min="5142" max="5142" width="11.140625" style="18" customWidth="1"/>
    <col min="5143" max="5379" width="9.140625" style="18"/>
    <col min="5380" max="5380" width="20" style="18" customWidth="1"/>
    <col min="5381" max="5381" width="22.28515625" style="18" customWidth="1"/>
    <col min="5382" max="5382" width="20.42578125" style="18" customWidth="1"/>
    <col min="5383" max="5397" width="9.140625" style="18"/>
    <col min="5398" max="5398" width="11.140625" style="18" customWidth="1"/>
    <col min="5399" max="5635" width="9.140625" style="18"/>
    <col min="5636" max="5636" width="20" style="18" customWidth="1"/>
    <col min="5637" max="5637" width="22.28515625" style="18" customWidth="1"/>
    <col min="5638" max="5638" width="20.42578125" style="18" customWidth="1"/>
    <col min="5639" max="5653" width="9.140625" style="18"/>
    <col min="5654" max="5654" width="11.140625" style="18" customWidth="1"/>
    <col min="5655" max="5891" width="9.140625" style="18"/>
    <col min="5892" max="5892" width="20" style="18" customWidth="1"/>
    <col min="5893" max="5893" width="22.28515625" style="18" customWidth="1"/>
    <col min="5894" max="5894" width="20.42578125" style="18" customWidth="1"/>
    <col min="5895" max="5909" width="9.140625" style="18"/>
    <col min="5910" max="5910" width="11.140625" style="18" customWidth="1"/>
    <col min="5911" max="6147" width="9.140625" style="18"/>
    <col min="6148" max="6148" width="20" style="18" customWidth="1"/>
    <col min="6149" max="6149" width="22.28515625" style="18" customWidth="1"/>
    <col min="6150" max="6150" width="20.42578125" style="18" customWidth="1"/>
    <col min="6151" max="6165" width="9.140625" style="18"/>
    <col min="6166" max="6166" width="11.140625" style="18" customWidth="1"/>
    <col min="6167" max="6403" width="9.140625" style="18"/>
    <col min="6404" max="6404" width="20" style="18" customWidth="1"/>
    <col min="6405" max="6405" width="22.28515625" style="18" customWidth="1"/>
    <col min="6406" max="6406" width="20.42578125" style="18" customWidth="1"/>
    <col min="6407" max="6421" width="9.140625" style="18"/>
    <col min="6422" max="6422" width="11.140625" style="18" customWidth="1"/>
    <col min="6423" max="6659" width="9.140625" style="18"/>
    <col min="6660" max="6660" width="20" style="18" customWidth="1"/>
    <col min="6661" max="6661" width="22.28515625" style="18" customWidth="1"/>
    <col min="6662" max="6662" width="20.42578125" style="18" customWidth="1"/>
    <col min="6663" max="6677" width="9.140625" style="18"/>
    <col min="6678" max="6678" width="11.140625" style="18" customWidth="1"/>
    <col min="6679" max="6915" width="9.140625" style="18"/>
    <col min="6916" max="6916" width="20" style="18" customWidth="1"/>
    <col min="6917" max="6917" width="22.28515625" style="18" customWidth="1"/>
    <col min="6918" max="6918" width="20.42578125" style="18" customWidth="1"/>
    <col min="6919" max="6933" width="9.140625" style="18"/>
    <col min="6934" max="6934" width="11.140625" style="18" customWidth="1"/>
    <col min="6935" max="7171" width="9.140625" style="18"/>
    <col min="7172" max="7172" width="20" style="18" customWidth="1"/>
    <col min="7173" max="7173" width="22.28515625" style="18" customWidth="1"/>
    <col min="7174" max="7174" width="20.42578125" style="18" customWidth="1"/>
    <col min="7175" max="7189" width="9.140625" style="18"/>
    <col min="7190" max="7190" width="11.140625" style="18" customWidth="1"/>
    <col min="7191" max="7427" width="9.140625" style="18"/>
    <col min="7428" max="7428" width="20" style="18" customWidth="1"/>
    <col min="7429" max="7429" width="22.28515625" style="18" customWidth="1"/>
    <col min="7430" max="7430" width="20.42578125" style="18" customWidth="1"/>
    <col min="7431" max="7445" width="9.140625" style="18"/>
    <col min="7446" max="7446" width="11.140625" style="18" customWidth="1"/>
    <col min="7447" max="7683" width="9.140625" style="18"/>
    <col min="7684" max="7684" width="20" style="18" customWidth="1"/>
    <col min="7685" max="7685" width="22.28515625" style="18" customWidth="1"/>
    <col min="7686" max="7686" width="20.42578125" style="18" customWidth="1"/>
    <col min="7687" max="7701" width="9.140625" style="18"/>
    <col min="7702" max="7702" width="11.140625" style="18" customWidth="1"/>
    <col min="7703" max="7939" width="9.140625" style="18"/>
    <col min="7940" max="7940" width="20" style="18" customWidth="1"/>
    <col min="7941" max="7941" width="22.28515625" style="18" customWidth="1"/>
    <col min="7942" max="7942" width="20.42578125" style="18" customWidth="1"/>
    <col min="7943" max="7957" width="9.140625" style="18"/>
    <col min="7958" max="7958" width="11.140625" style="18" customWidth="1"/>
    <col min="7959" max="8195" width="9.140625" style="18"/>
    <col min="8196" max="8196" width="20" style="18" customWidth="1"/>
    <col min="8197" max="8197" width="22.28515625" style="18" customWidth="1"/>
    <col min="8198" max="8198" width="20.42578125" style="18" customWidth="1"/>
    <col min="8199" max="8213" width="9.140625" style="18"/>
    <col min="8214" max="8214" width="11.140625" style="18" customWidth="1"/>
    <col min="8215" max="8451" width="9.140625" style="18"/>
    <col min="8452" max="8452" width="20" style="18" customWidth="1"/>
    <col min="8453" max="8453" width="22.28515625" style="18" customWidth="1"/>
    <col min="8454" max="8454" width="20.42578125" style="18" customWidth="1"/>
    <col min="8455" max="8469" width="9.140625" style="18"/>
    <col min="8470" max="8470" width="11.140625" style="18" customWidth="1"/>
    <col min="8471" max="8707" width="9.140625" style="18"/>
    <col min="8708" max="8708" width="20" style="18" customWidth="1"/>
    <col min="8709" max="8709" width="22.28515625" style="18" customWidth="1"/>
    <col min="8710" max="8710" width="20.42578125" style="18" customWidth="1"/>
    <col min="8711" max="8725" width="9.140625" style="18"/>
    <col min="8726" max="8726" width="11.140625" style="18" customWidth="1"/>
    <col min="8727" max="8963" width="9.140625" style="18"/>
    <col min="8964" max="8964" width="20" style="18" customWidth="1"/>
    <col min="8965" max="8965" width="22.28515625" style="18" customWidth="1"/>
    <col min="8966" max="8966" width="20.42578125" style="18" customWidth="1"/>
    <col min="8967" max="8981" width="9.140625" style="18"/>
    <col min="8982" max="8982" width="11.140625" style="18" customWidth="1"/>
    <col min="8983" max="9219" width="9.140625" style="18"/>
    <col min="9220" max="9220" width="20" style="18" customWidth="1"/>
    <col min="9221" max="9221" width="22.28515625" style="18" customWidth="1"/>
    <col min="9222" max="9222" width="20.42578125" style="18" customWidth="1"/>
    <col min="9223" max="9237" width="9.140625" style="18"/>
    <col min="9238" max="9238" width="11.140625" style="18" customWidth="1"/>
    <col min="9239" max="9475" width="9.140625" style="18"/>
    <col min="9476" max="9476" width="20" style="18" customWidth="1"/>
    <col min="9477" max="9477" width="22.28515625" style="18" customWidth="1"/>
    <col min="9478" max="9478" width="20.42578125" style="18" customWidth="1"/>
    <col min="9479" max="9493" width="9.140625" style="18"/>
    <col min="9494" max="9494" width="11.140625" style="18" customWidth="1"/>
    <col min="9495" max="9731" width="9.140625" style="18"/>
    <col min="9732" max="9732" width="20" style="18" customWidth="1"/>
    <col min="9733" max="9733" width="22.28515625" style="18" customWidth="1"/>
    <col min="9734" max="9734" width="20.42578125" style="18" customWidth="1"/>
    <col min="9735" max="9749" width="9.140625" style="18"/>
    <col min="9750" max="9750" width="11.140625" style="18" customWidth="1"/>
    <col min="9751" max="9987" width="9.140625" style="18"/>
    <col min="9988" max="9988" width="20" style="18" customWidth="1"/>
    <col min="9989" max="9989" width="22.28515625" style="18" customWidth="1"/>
    <col min="9990" max="9990" width="20.42578125" style="18" customWidth="1"/>
    <col min="9991" max="10005" width="9.140625" style="18"/>
    <col min="10006" max="10006" width="11.140625" style="18" customWidth="1"/>
    <col min="10007" max="10243" width="9.140625" style="18"/>
    <col min="10244" max="10244" width="20" style="18" customWidth="1"/>
    <col min="10245" max="10245" width="22.28515625" style="18" customWidth="1"/>
    <col min="10246" max="10246" width="20.42578125" style="18" customWidth="1"/>
    <col min="10247" max="10261" width="9.140625" style="18"/>
    <col min="10262" max="10262" width="11.140625" style="18" customWidth="1"/>
    <col min="10263" max="10499" width="9.140625" style="18"/>
    <col min="10500" max="10500" width="20" style="18" customWidth="1"/>
    <col min="10501" max="10501" width="22.28515625" style="18" customWidth="1"/>
    <col min="10502" max="10502" width="20.42578125" style="18" customWidth="1"/>
    <col min="10503" max="10517" width="9.140625" style="18"/>
    <col min="10518" max="10518" width="11.140625" style="18" customWidth="1"/>
    <col min="10519" max="10755" width="9.140625" style="18"/>
    <col min="10756" max="10756" width="20" style="18" customWidth="1"/>
    <col min="10757" max="10757" width="22.28515625" style="18" customWidth="1"/>
    <col min="10758" max="10758" width="20.42578125" style="18" customWidth="1"/>
    <col min="10759" max="10773" width="9.140625" style="18"/>
    <col min="10774" max="10774" width="11.140625" style="18" customWidth="1"/>
    <col min="10775" max="11011" width="9.140625" style="18"/>
    <col min="11012" max="11012" width="20" style="18" customWidth="1"/>
    <col min="11013" max="11013" width="22.28515625" style="18" customWidth="1"/>
    <col min="11014" max="11014" width="20.42578125" style="18" customWidth="1"/>
    <col min="11015" max="11029" width="9.140625" style="18"/>
    <col min="11030" max="11030" width="11.140625" style="18" customWidth="1"/>
    <col min="11031" max="11267" width="9.140625" style="18"/>
    <col min="11268" max="11268" width="20" style="18" customWidth="1"/>
    <col min="11269" max="11269" width="22.28515625" style="18" customWidth="1"/>
    <col min="11270" max="11270" width="20.42578125" style="18" customWidth="1"/>
    <col min="11271" max="11285" width="9.140625" style="18"/>
    <col min="11286" max="11286" width="11.140625" style="18" customWidth="1"/>
    <col min="11287" max="11523" width="9.140625" style="18"/>
    <col min="11524" max="11524" width="20" style="18" customWidth="1"/>
    <col min="11525" max="11525" width="22.28515625" style="18" customWidth="1"/>
    <col min="11526" max="11526" width="20.42578125" style="18" customWidth="1"/>
    <col min="11527" max="11541" width="9.140625" style="18"/>
    <col min="11542" max="11542" width="11.140625" style="18" customWidth="1"/>
    <col min="11543" max="11779" width="9.140625" style="18"/>
    <col min="11780" max="11780" width="20" style="18" customWidth="1"/>
    <col min="11781" max="11781" width="22.28515625" style="18" customWidth="1"/>
    <col min="11782" max="11782" width="20.42578125" style="18" customWidth="1"/>
    <col min="11783" max="11797" width="9.140625" style="18"/>
    <col min="11798" max="11798" width="11.140625" style="18" customWidth="1"/>
    <col min="11799" max="12035" width="9.140625" style="18"/>
    <col min="12036" max="12036" width="20" style="18" customWidth="1"/>
    <col min="12037" max="12037" width="22.28515625" style="18" customWidth="1"/>
    <col min="12038" max="12038" width="20.42578125" style="18" customWidth="1"/>
    <col min="12039" max="12053" width="9.140625" style="18"/>
    <col min="12054" max="12054" width="11.140625" style="18" customWidth="1"/>
    <col min="12055" max="12291" width="9.140625" style="18"/>
    <col min="12292" max="12292" width="20" style="18" customWidth="1"/>
    <col min="12293" max="12293" width="22.28515625" style="18" customWidth="1"/>
    <col min="12294" max="12294" width="20.42578125" style="18" customWidth="1"/>
    <col min="12295" max="12309" width="9.140625" style="18"/>
    <col min="12310" max="12310" width="11.140625" style="18" customWidth="1"/>
    <col min="12311" max="12547" width="9.140625" style="18"/>
    <col min="12548" max="12548" width="20" style="18" customWidth="1"/>
    <col min="12549" max="12549" width="22.28515625" style="18" customWidth="1"/>
    <col min="12550" max="12550" width="20.42578125" style="18" customWidth="1"/>
    <col min="12551" max="12565" width="9.140625" style="18"/>
    <col min="12566" max="12566" width="11.140625" style="18" customWidth="1"/>
    <col min="12567" max="12803" width="9.140625" style="18"/>
    <col min="12804" max="12804" width="20" style="18" customWidth="1"/>
    <col min="12805" max="12805" width="22.28515625" style="18" customWidth="1"/>
    <col min="12806" max="12806" width="20.42578125" style="18" customWidth="1"/>
    <col min="12807" max="12821" width="9.140625" style="18"/>
    <col min="12822" max="12822" width="11.140625" style="18" customWidth="1"/>
    <col min="12823" max="13059" width="9.140625" style="18"/>
    <col min="13060" max="13060" width="20" style="18" customWidth="1"/>
    <col min="13061" max="13061" width="22.28515625" style="18" customWidth="1"/>
    <col min="13062" max="13062" width="20.42578125" style="18" customWidth="1"/>
    <col min="13063" max="13077" width="9.140625" style="18"/>
    <col min="13078" max="13078" width="11.140625" style="18" customWidth="1"/>
    <col min="13079" max="13315" width="9.140625" style="18"/>
    <col min="13316" max="13316" width="20" style="18" customWidth="1"/>
    <col min="13317" max="13317" width="22.28515625" style="18" customWidth="1"/>
    <col min="13318" max="13318" width="20.42578125" style="18" customWidth="1"/>
    <col min="13319" max="13333" width="9.140625" style="18"/>
    <col min="13334" max="13334" width="11.140625" style="18" customWidth="1"/>
    <col min="13335" max="13571" width="9.140625" style="18"/>
    <col min="13572" max="13572" width="20" style="18" customWidth="1"/>
    <col min="13573" max="13573" width="22.28515625" style="18" customWidth="1"/>
    <col min="13574" max="13574" width="20.42578125" style="18" customWidth="1"/>
    <col min="13575" max="13589" width="9.140625" style="18"/>
    <col min="13590" max="13590" width="11.140625" style="18" customWidth="1"/>
    <col min="13591" max="13827" width="9.140625" style="18"/>
    <col min="13828" max="13828" width="20" style="18" customWidth="1"/>
    <col min="13829" max="13829" width="22.28515625" style="18" customWidth="1"/>
    <col min="13830" max="13830" width="20.42578125" style="18" customWidth="1"/>
    <col min="13831" max="13845" width="9.140625" style="18"/>
    <col min="13846" max="13846" width="11.140625" style="18" customWidth="1"/>
    <col min="13847" max="14083" width="9.140625" style="18"/>
    <col min="14084" max="14084" width="20" style="18" customWidth="1"/>
    <col min="14085" max="14085" width="22.28515625" style="18" customWidth="1"/>
    <col min="14086" max="14086" width="20.42578125" style="18" customWidth="1"/>
    <col min="14087" max="14101" width="9.140625" style="18"/>
    <col min="14102" max="14102" width="11.140625" style="18" customWidth="1"/>
    <col min="14103" max="14339" width="9.140625" style="18"/>
    <col min="14340" max="14340" width="20" style="18" customWidth="1"/>
    <col min="14341" max="14341" width="22.28515625" style="18" customWidth="1"/>
    <col min="14342" max="14342" width="20.42578125" style="18" customWidth="1"/>
    <col min="14343" max="14357" width="9.140625" style="18"/>
    <col min="14358" max="14358" width="11.140625" style="18" customWidth="1"/>
    <col min="14359" max="14595" width="9.140625" style="18"/>
    <col min="14596" max="14596" width="20" style="18" customWidth="1"/>
    <col min="14597" max="14597" width="22.28515625" style="18" customWidth="1"/>
    <col min="14598" max="14598" width="20.42578125" style="18" customWidth="1"/>
    <col min="14599" max="14613" width="9.140625" style="18"/>
    <col min="14614" max="14614" width="11.140625" style="18" customWidth="1"/>
    <col min="14615" max="14851" width="9.140625" style="18"/>
    <col min="14852" max="14852" width="20" style="18" customWidth="1"/>
    <col min="14853" max="14853" width="22.28515625" style="18" customWidth="1"/>
    <col min="14854" max="14854" width="20.42578125" style="18" customWidth="1"/>
    <col min="14855" max="14869" width="9.140625" style="18"/>
    <col min="14870" max="14870" width="11.140625" style="18" customWidth="1"/>
    <col min="14871" max="15107" width="9.140625" style="18"/>
    <col min="15108" max="15108" width="20" style="18" customWidth="1"/>
    <col min="15109" max="15109" width="22.28515625" style="18" customWidth="1"/>
    <col min="15110" max="15110" width="20.42578125" style="18" customWidth="1"/>
    <col min="15111" max="15125" width="9.140625" style="18"/>
    <col min="15126" max="15126" width="11.140625" style="18" customWidth="1"/>
    <col min="15127" max="15363" width="9.140625" style="18"/>
    <col min="15364" max="15364" width="20" style="18" customWidth="1"/>
    <col min="15365" max="15365" width="22.28515625" style="18" customWidth="1"/>
    <col min="15366" max="15366" width="20.42578125" style="18" customWidth="1"/>
    <col min="15367" max="15381" width="9.140625" style="18"/>
    <col min="15382" max="15382" width="11.140625" style="18" customWidth="1"/>
    <col min="15383" max="15619" width="9.140625" style="18"/>
    <col min="15620" max="15620" width="20" style="18" customWidth="1"/>
    <col min="15621" max="15621" width="22.28515625" style="18" customWidth="1"/>
    <col min="15622" max="15622" width="20.42578125" style="18" customWidth="1"/>
    <col min="15623" max="15637" width="9.140625" style="18"/>
    <col min="15638" max="15638" width="11.140625" style="18" customWidth="1"/>
    <col min="15639" max="15875" width="9.140625" style="18"/>
    <col min="15876" max="15876" width="20" style="18" customWidth="1"/>
    <col min="15877" max="15877" width="22.28515625" style="18" customWidth="1"/>
    <col min="15878" max="15878" width="20.42578125" style="18" customWidth="1"/>
    <col min="15879" max="15893" width="9.140625" style="18"/>
    <col min="15894" max="15894" width="11.140625" style="18" customWidth="1"/>
    <col min="15895" max="16131" width="9.140625" style="18"/>
    <col min="16132" max="16132" width="20" style="18" customWidth="1"/>
    <col min="16133" max="16133" width="22.28515625" style="18" customWidth="1"/>
    <col min="16134" max="16134" width="20.42578125" style="18" customWidth="1"/>
    <col min="16135" max="16149" width="9.140625" style="18"/>
    <col min="16150" max="16150" width="11.140625" style="18" customWidth="1"/>
    <col min="16151" max="16384" width="9.140625" style="18"/>
  </cols>
  <sheetData>
    <row r="1" spans="1:22" ht="18.75" x14ac:dyDescent="0.35">
      <c r="A1" s="30" t="s">
        <v>45</v>
      </c>
      <c r="B1" s="30"/>
      <c r="C1" s="30"/>
    </row>
    <row r="2" spans="1:22" ht="15.75" x14ac:dyDescent="0.25">
      <c r="A2" s="30" t="s">
        <v>44</v>
      </c>
    </row>
    <row r="3" spans="1:22" ht="15.75" thickBot="1" x14ac:dyDescent="0.3"/>
    <row r="4" spans="1:22" ht="60.75" thickBot="1" x14ac:dyDescent="0.3">
      <c r="A4" s="44" t="s">
        <v>46</v>
      </c>
      <c r="B4" s="144" t="s">
        <v>68</v>
      </c>
      <c r="C4" s="144" t="s">
        <v>69</v>
      </c>
      <c r="D4" s="45" t="s">
        <v>50</v>
      </c>
      <c r="E4" s="46">
        <v>2004</v>
      </c>
      <c r="F4" s="46">
        <v>2005</v>
      </c>
      <c r="G4" s="46">
        <v>2006</v>
      </c>
      <c r="H4" s="46">
        <v>2007</v>
      </c>
      <c r="I4" s="46">
        <v>2008</v>
      </c>
      <c r="J4" s="46">
        <v>2009</v>
      </c>
      <c r="K4" s="46">
        <v>2010</v>
      </c>
      <c r="L4" s="46">
        <v>2011</v>
      </c>
      <c r="M4" s="46">
        <v>2012</v>
      </c>
      <c r="N4" s="46">
        <v>2013</v>
      </c>
      <c r="O4" s="46">
        <v>2014</v>
      </c>
      <c r="P4" s="46">
        <v>2015</v>
      </c>
      <c r="Q4" s="82">
        <v>2016</v>
      </c>
      <c r="R4" s="82">
        <v>2017</v>
      </c>
      <c r="S4" s="82">
        <v>2018</v>
      </c>
      <c r="T4" s="82">
        <v>2019</v>
      </c>
      <c r="U4" s="82">
        <v>2020</v>
      </c>
      <c r="V4" s="86">
        <v>2021</v>
      </c>
    </row>
    <row r="5" spans="1:22" ht="30" x14ac:dyDescent="0.25">
      <c r="A5" s="123" t="s">
        <v>7</v>
      </c>
      <c r="B5" s="124">
        <v>506926</v>
      </c>
      <c r="C5" s="124">
        <v>526502</v>
      </c>
      <c r="D5" s="125" t="s">
        <v>49</v>
      </c>
      <c r="E5" s="126">
        <v>0</v>
      </c>
      <c r="F5" s="126">
        <v>1</v>
      </c>
      <c r="G5" s="126">
        <v>8</v>
      </c>
      <c r="H5" s="126">
        <v>2</v>
      </c>
      <c r="I5" s="126">
        <v>0</v>
      </c>
      <c r="J5" s="126">
        <v>0</v>
      </c>
      <c r="K5" s="126">
        <v>0</v>
      </c>
      <c r="L5" s="126">
        <v>0</v>
      </c>
      <c r="M5" s="126">
        <v>0</v>
      </c>
      <c r="N5" s="126">
        <v>0</v>
      </c>
      <c r="O5" s="126">
        <v>0</v>
      </c>
      <c r="P5" s="126">
        <v>0</v>
      </c>
      <c r="Q5" s="127">
        <v>0</v>
      </c>
      <c r="R5" s="127">
        <v>0</v>
      </c>
      <c r="S5" s="127">
        <v>0</v>
      </c>
      <c r="T5" s="127">
        <v>0</v>
      </c>
      <c r="U5" s="127">
        <v>0</v>
      </c>
      <c r="V5" s="128">
        <v>0</v>
      </c>
    </row>
    <row r="6" spans="1:22" ht="30" x14ac:dyDescent="0.25">
      <c r="A6" s="47" t="s">
        <v>8</v>
      </c>
      <c r="B6" s="48">
        <v>55108</v>
      </c>
      <c r="C6" s="48">
        <v>48463</v>
      </c>
      <c r="D6" s="49" t="s">
        <v>49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4">
        <v>0</v>
      </c>
    </row>
    <row r="7" spans="1:22" ht="30" x14ac:dyDescent="0.25">
      <c r="A7" s="51" t="s">
        <v>9</v>
      </c>
      <c r="B7" s="48">
        <v>86580</v>
      </c>
      <c r="C7" s="48">
        <v>84770</v>
      </c>
      <c r="D7" s="49" t="s">
        <v>49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4">
        <v>0</v>
      </c>
    </row>
    <row r="8" spans="1:22" ht="30" x14ac:dyDescent="0.25">
      <c r="A8" s="51" t="s">
        <v>10</v>
      </c>
      <c r="B8" s="48">
        <v>105484</v>
      </c>
      <c r="C8" s="48">
        <v>98104</v>
      </c>
      <c r="D8" s="49" t="s">
        <v>49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/>
      <c r="P8" s="50"/>
      <c r="Q8" s="77">
        <v>0</v>
      </c>
      <c r="R8" s="77">
        <v>0</v>
      </c>
      <c r="S8" s="77">
        <v>0</v>
      </c>
      <c r="T8" s="77">
        <v>0</v>
      </c>
      <c r="U8" s="77"/>
      <c r="V8" s="74">
        <v>0</v>
      </c>
    </row>
    <row r="9" spans="1:22" ht="30" x14ac:dyDescent="0.25">
      <c r="A9" s="51" t="s">
        <v>11</v>
      </c>
      <c r="B9" s="48">
        <v>38092</v>
      </c>
      <c r="C9" s="48">
        <v>31602</v>
      </c>
      <c r="D9" s="49" t="s">
        <v>49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/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4">
        <v>0</v>
      </c>
    </row>
    <row r="10" spans="1:22" ht="30" x14ac:dyDescent="0.25">
      <c r="A10" s="51" t="s">
        <v>12</v>
      </c>
      <c r="B10" s="48">
        <v>30138</v>
      </c>
      <c r="C10" s="48">
        <v>39669</v>
      </c>
      <c r="D10" s="49" t="s">
        <v>49</v>
      </c>
      <c r="E10" s="50">
        <v>0</v>
      </c>
      <c r="F10" s="50">
        <v>0</v>
      </c>
      <c r="G10" s="50">
        <v>0</v>
      </c>
      <c r="H10" s="50">
        <v>0</v>
      </c>
      <c r="I10" s="50">
        <v>1</v>
      </c>
      <c r="J10" s="50">
        <v>3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4">
        <v>0</v>
      </c>
    </row>
    <row r="11" spans="1:22" ht="30" x14ac:dyDescent="0.25">
      <c r="A11" s="47" t="s">
        <v>13</v>
      </c>
      <c r="B11" s="48">
        <v>95385</v>
      </c>
      <c r="C11" s="48">
        <v>85164</v>
      </c>
      <c r="D11" s="49" t="s">
        <v>49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4">
        <v>0</v>
      </c>
    </row>
    <row r="12" spans="1:22" ht="30" x14ac:dyDescent="0.25">
      <c r="A12" s="51" t="s">
        <v>14</v>
      </c>
      <c r="B12" s="48">
        <v>38741</v>
      </c>
      <c r="C12" s="48">
        <v>35733</v>
      </c>
      <c r="D12" s="49" t="s">
        <v>49</v>
      </c>
      <c r="E12" s="50"/>
      <c r="F12" s="50"/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4">
        <v>0</v>
      </c>
    </row>
    <row r="13" spans="1:22" ht="30" x14ac:dyDescent="0.25">
      <c r="A13" s="51" t="s">
        <v>61</v>
      </c>
      <c r="B13" s="48">
        <v>81042</v>
      </c>
      <c r="C13" s="48">
        <v>59770</v>
      </c>
      <c r="D13" s="49" t="s">
        <v>49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77"/>
      <c r="R13" s="77"/>
      <c r="S13" s="77">
        <v>0</v>
      </c>
      <c r="T13" s="77">
        <v>0</v>
      </c>
      <c r="U13" s="77">
        <v>0</v>
      </c>
      <c r="V13" s="74">
        <v>0</v>
      </c>
    </row>
    <row r="14" spans="1:22" ht="30" x14ac:dyDescent="0.25">
      <c r="A14" s="51" t="s">
        <v>64</v>
      </c>
      <c r="B14" s="48">
        <v>54676</v>
      </c>
      <c r="C14" s="48">
        <v>49995</v>
      </c>
      <c r="D14" s="49" t="s">
        <v>49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77"/>
      <c r="R14" s="77"/>
      <c r="S14" s="77">
        <v>0</v>
      </c>
      <c r="T14" s="77">
        <v>0</v>
      </c>
      <c r="U14" s="77">
        <v>0</v>
      </c>
      <c r="V14" s="74">
        <v>0</v>
      </c>
    </row>
    <row r="15" spans="1:22" ht="30.75" thickBot="1" x14ac:dyDescent="0.3">
      <c r="A15" s="83" t="s">
        <v>66</v>
      </c>
      <c r="B15" s="84">
        <v>15685</v>
      </c>
      <c r="C15" s="84">
        <v>21582</v>
      </c>
      <c r="D15" s="85" t="s">
        <v>49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78"/>
      <c r="R15" s="78"/>
      <c r="S15" s="78"/>
      <c r="T15" s="78"/>
      <c r="U15" s="78"/>
      <c r="V15" s="121">
        <v>0</v>
      </c>
    </row>
    <row r="16" spans="1:22" ht="28.5" customHeight="1" thickBot="1" x14ac:dyDescent="0.3">
      <c r="A16" s="149" t="s">
        <v>47</v>
      </c>
      <c r="B16" s="150"/>
      <c r="C16" s="143"/>
      <c r="D16" s="129" t="s">
        <v>49</v>
      </c>
      <c r="E16" s="122">
        <v>3</v>
      </c>
      <c r="F16" s="122">
        <v>3</v>
      </c>
      <c r="G16" s="122">
        <v>3</v>
      </c>
      <c r="H16" s="122">
        <v>3</v>
      </c>
      <c r="I16" s="122">
        <v>3</v>
      </c>
      <c r="J16" s="122">
        <v>3</v>
      </c>
      <c r="K16" s="122">
        <v>3</v>
      </c>
      <c r="L16" s="122">
        <v>3</v>
      </c>
      <c r="M16" s="122">
        <v>3</v>
      </c>
      <c r="N16" s="122">
        <v>3</v>
      </c>
      <c r="O16" s="122">
        <v>3</v>
      </c>
      <c r="P16" s="122">
        <v>3</v>
      </c>
      <c r="Q16" s="130">
        <v>3</v>
      </c>
      <c r="R16" s="130">
        <v>3</v>
      </c>
      <c r="S16" s="130">
        <v>3</v>
      </c>
      <c r="T16" s="131">
        <v>3</v>
      </c>
      <c r="U16" s="131">
        <v>3</v>
      </c>
      <c r="V16" s="132">
        <v>3</v>
      </c>
    </row>
    <row r="17" spans="1:22" ht="30.75" thickBot="1" x14ac:dyDescent="0.3">
      <c r="A17" s="52" t="s">
        <v>48</v>
      </c>
      <c r="B17" s="43">
        <f>SUM(B5:B15)</f>
        <v>1107857</v>
      </c>
      <c r="C17" s="43">
        <f>SUM(C5:C15)</f>
        <v>1081354</v>
      </c>
      <c r="D17" s="79" t="s">
        <v>49</v>
      </c>
      <c r="E17" s="46">
        <f t="shared" ref="E17:R17" si="0">SUM(E5:E12)</f>
        <v>0</v>
      </c>
      <c r="F17" s="46">
        <f t="shared" si="0"/>
        <v>1</v>
      </c>
      <c r="G17" s="46">
        <f t="shared" si="0"/>
        <v>8</v>
      </c>
      <c r="H17" s="46">
        <f t="shared" si="0"/>
        <v>2</v>
      </c>
      <c r="I17" s="46">
        <f t="shared" si="0"/>
        <v>1</v>
      </c>
      <c r="J17" s="46">
        <f t="shared" si="0"/>
        <v>3</v>
      </c>
      <c r="K17" s="46">
        <f t="shared" si="0"/>
        <v>0</v>
      </c>
      <c r="L17" s="46">
        <f t="shared" si="0"/>
        <v>0</v>
      </c>
      <c r="M17" s="46">
        <f t="shared" si="0"/>
        <v>0</v>
      </c>
      <c r="N17" s="46">
        <f t="shared" si="0"/>
        <v>0</v>
      </c>
      <c r="O17" s="46">
        <f t="shared" si="0"/>
        <v>0</v>
      </c>
      <c r="P17" s="46">
        <f t="shared" si="0"/>
        <v>0</v>
      </c>
      <c r="Q17" s="46">
        <f t="shared" si="0"/>
        <v>0</v>
      </c>
      <c r="R17" s="46">
        <f t="shared" si="0"/>
        <v>0</v>
      </c>
      <c r="S17" s="46">
        <f>SUM(S5:S14)</f>
        <v>0</v>
      </c>
      <c r="T17" s="46">
        <f>SUM(T5:T14)</f>
        <v>0</v>
      </c>
      <c r="U17" s="46">
        <f>SUM(U5:U14)</f>
        <v>0</v>
      </c>
      <c r="V17" s="99">
        <f>SUM(V5:V15)</f>
        <v>0</v>
      </c>
    </row>
    <row r="18" spans="1:22" ht="15.75" thickBot="1" x14ac:dyDescent="0.3">
      <c r="A18" s="53"/>
      <c r="B18" s="53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22" x14ac:dyDescent="0.25">
      <c r="A19" s="54"/>
      <c r="C19" s="55"/>
      <c r="D19" s="56"/>
      <c r="E19" s="57">
        <v>2004</v>
      </c>
      <c r="F19" s="57">
        <v>2005</v>
      </c>
      <c r="G19" s="57">
        <v>2006</v>
      </c>
      <c r="H19" s="57">
        <v>2007</v>
      </c>
      <c r="I19" s="57">
        <v>2008</v>
      </c>
      <c r="J19" s="57">
        <v>2009</v>
      </c>
      <c r="K19" s="58">
        <v>2010</v>
      </c>
      <c r="L19" s="58">
        <v>2011</v>
      </c>
      <c r="M19" s="58">
        <v>2012</v>
      </c>
      <c r="N19" s="58">
        <v>2013</v>
      </c>
      <c r="O19" s="58">
        <v>2014</v>
      </c>
      <c r="P19" s="58">
        <v>2015</v>
      </c>
      <c r="Q19" s="80">
        <v>2016</v>
      </c>
      <c r="R19" s="80">
        <v>2017</v>
      </c>
      <c r="S19" s="80">
        <v>2018</v>
      </c>
      <c r="T19" s="80">
        <v>2019</v>
      </c>
      <c r="U19" s="80">
        <v>2020</v>
      </c>
      <c r="V19" s="73">
        <v>2021</v>
      </c>
    </row>
    <row r="20" spans="1:22" x14ac:dyDescent="0.25">
      <c r="A20" s="54"/>
      <c r="C20" s="59" t="s">
        <v>32</v>
      </c>
      <c r="D20" s="60" t="s">
        <v>31</v>
      </c>
      <c r="E20" s="50">
        <v>100</v>
      </c>
      <c r="F20" s="61">
        <f>(B6+B7+B8+B9+B10+B11)/F26*100</f>
        <v>44.762033446186337</v>
      </c>
      <c r="G20" s="61">
        <f>(B6+B7+B8+B9+B10+B11+B12)/G26*100</f>
        <v>46.999437505619717</v>
      </c>
      <c r="H20" s="61">
        <f>(B6+B7+B8+B9+B10+B11+B12)/H26*100</f>
        <v>46.999437505619717</v>
      </c>
      <c r="I20" s="61">
        <f>(B5+B6+B7+B8+B9+B11+B12)/I26*100</f>
        <v>96.848985941822605</v>
      </c>
      <c r="J20" s="61">
        <f>(B5+B6+B7+B8+B9+B11+B12)/J26*100</f>
        <v>96.848985941822605</v>
      </c>
      <c r="K20" s="50">
        <v>100</v>
      </c>
      <c r="L20" s="50">
        <v>100</v>
      </c>
      <c r="M20" s="50">
        <v>100</v>
      </c>
      <c r="N20" s="50">
        <v>100</v>
      </c>
      <c r="O20" s="50">
        <f>(B5+B6+B7+B9+B10+B11+B12)/O26*100</f>
        <v>100</v>
      </c>
      <c r="P20" s="50">
        <f>(B5+B6+B7+B10+B11+B12)/P26*100</f>
        <v>100</v>
      </c>
      <c r="Q20" s="77">
        <v>100</v>
      </c>
      <c r="R20" s="77">
        <f>(B17-B13-B14-B15)/R26*100</f>
        <v>100</v>
      </c>
      <c r="S20" s="77">
        <f>(B17-B15)/S26*100</f>
        <v>100</v>
      </c>
      <c r="T20" s="77">
        <f>(B17-B15)/T26*100</f>
        <v>100</v>
      </c>
      <c r="U20" s="77">
        <f>(B17-B15)/U26*100</f>
        <v>100</v>
      </c>
      <c r="V20" s="74">
        <f>C17/V26*100</f>
        <v>100</v>
      </c>
    </row>
    <row r="21" spans="1:22" x14ac:dyDescent="0.25">
      <c r="A21" s="54"/>
      <c r="C21" s="59" t="s">
        <v>34</v>
      </c>
      <c r="D21" s="60" t="s">
        <v>33</v>
      </c>
      <c r="E21" s="50">
        <v>0</v>
      </c>
      <c r="F21" s="61">
        <f>B5/F26*100</f>
        <v>55.237966553813663</v>
      </c>
      <c r="G21" s="61">
        <v>0</v>
      </c>
      <c r="H21" s="61">
        <f>B5/H26*100</f>
        <v>53.00056249438029</v>
      </c>
      <c r="I21" s="61">
        <f>B10/I26*100</f>
        <v>3.1510140581773927</v>
      </c>
      <c r="J21" s="61">
        <f>B10/J26*100</f>
        <v>3.1510140581773927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4">
        <v>0</v>
      </c>
    </row>
    <row r="22" spans="1:22" x14ac:dyDescent="0.25">
      <c r="A22" s="54"/>
      <c r="C22" s="59" t="s">
        <v>36</v>
      </c>
      <c r="D22" s="60" t="s">
        <v>35</v>
      </c>
      <c r="E22" s="50">
        <v>0</v>
      </c>
      <c r="F22" s="50">
        <v>0</v>
      </c>
      <c r="G22" s="50">
        <v>0</v>
      </c>
      <c r="H22" s="50">
        <v>0</v>
      </c>
      <c r="I22" s="61">
        <v>0</v>
      </c>
      <c r="J22" s="61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4">
        <v>0</v>
      </c>
    </row>
    <row r="23" spans="1:22" ht="15.75" thickBot="1" x14ac:dyDescent="0.3">
      <c r="A23" s="54"/>
      <c r="C23" s="133" t="s">
        <v>38</v>
      </c>
      <c r="D23" s="134" t="s">
        <v>37</v>
      </c>
      <c r="E23" s="81">
        <v>0</v>
      </c>
      <c r="F23" s="81">
        <v>0</v>
      </c>
      <c r="G23" s="135">
        <f>B5/G26*100</f>
        <v>53.00056249438029</v>
      </c>
      <c r="H23" s="81">
        <v>0</v>
      </c>
      <c r="I23" s="135">
        <v>0</v>
      </c>
      <c r="J23" s="135">
        <v>0</v>
      </c>
      <c r="K23" s="135">
        <v>0</v>
      </c>
      <c r="L23" s="135">
        <v>0</v>
      </c>
      <c r="M23" s="81">
        <v>0</v>
      </c>
      <c r="N23" s="81">
        <v>0</v>
      </c>
      <c r="O23" s="81">
        <v>0</v>
      </c>
      <c r="P23" s="81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121">
        <v>0</v>
      </c>
    </row>
    <row r="24" spans="1:22" ht="30.75" thickBot="1" x14ac:dyDescent="0.3">
      <c r="A24" s="54"/>
      <c r="C24" s="136" t="s">
        <v>41</v>
      </c>
      <c r="D24" s="137" t="s">
        <v>39</v>
      </c>
      <c r="E24" s="131">
        <f t="shared" ref="E24:F24" si="1">E17</f>
        <v>0</v>
      </c>
      <c r="F24" s="131">
        <f t="shared" si="1"/>
        <v>1</v>
      </c>
      <c r="G24" s="131">
        <f>G17</f>
        <v>8</v>
      </c>
      <c r="H24" s="131">
        <f t="shared" ref="H24:V24" si="2">H17</f>
        <v>2</v>
      </c>
      <c r="I24" s="131">
        <f t="shared" si="2"/>
        <v>1</v>
      </c>
      <c r="J24" s="131">
        <f t="shared" si="2"/>
        <v>3</v>
      </c>
      <c r="K24" s="131">
        <f t="shared" si="2"/>
        <v>0</v>
      </c>
      <c r="L24" s="131">
        <f t="shared" si="2"/>
        <v>0</v>
      </c>
      <c r="M24" s="131">
        <f t="shared" si="2"/>
        <v>0</v>
      </c>
      <c r="N24" s="131">
        <f t="shared" si="2"/>
        <v>0</v>
      </c>
      <c r="O24" s="131">
        <f t="shared" si="2"/>
        <v>0</v>
      </c>
      <c r="P24" s="131">
        <f t="shared" si="2"/>
        <v>0</v>
      </c>
      <c r="Q24" s="131">
        <f t="shared" si="2"/>
        <v>0</v>
      </c>
      <c r="R24" s="131">
        <f t="shared" si="2"/>
        <v>0</v>
      </c>
      <c r="S24" s="131">
        <f t="shared" si="2"/>
        <v>0</v>
      </c>
      <c r="T24" s="131">
        <f t="shared" si="2"/>
        <v>0</v>
      </c>
      <c r="U24" s="131">
        <f t="shared" si="2"/>
        <v>0</v>
      </c>
      <c r="V24" s="131">
        <f t="shared" si="2"/>
        <v>0</v>
      </c>
    </row>
    <row r="25" spans="1:22" ht="15.75" thickBot="1" x14ac:dyDescent="0.3">
      <c r="A25" s="54"/>
      <c r="C25" s="139" t="s">
        <v>42</v>
      </c>
      <c r="D25" s="140" t="s">
        <v>40</v>
      </c>
      <c r="E25" s="131">
        <v>0</v>
      </c>
      <c r="F25" s="131">
        <v>0</v>
      </c>
      <c r="G25" s="131">
        <f>$B$5</f>
        <v>506926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8">
        <v>0</v>
      </c>
    </row>
    <row r="26" spans="1:22" ht="15.75" thickBot="1" x14ac:dyDescent="0.3">
      <c r="A26" s="54"/>
      <c r="C26" s="139" t="s">
        <v>43</v>
      </c>
      <c r="D26" s="140" t="s">
        <v>53</v>
      </c>
      <c r="E26" s="122">
        <f>B17-B12-B13-B14-B15</f>
        <v>917713</v>
      </c>
      <c r="F26" s="122">
        <f>B17-B12-B13-B14-B15</f>
        <v>917713</v>
      </c>
      <c r="G26" s="122">
        <f>B17-B13-B14-B15</f>
        <v>956454</v>
      </c>
      <c r="H26" s="122">
        <f>B17-B13-B14-B15</f>
        <v>956454</v>
      </c>
      <c r="I26" s="122">
        <f>B17-B13-B14-B15</f>
        <v>956454</v>
      </c>
      <c r="J26" s="122">
        <f>B17-B13-B14-B15</f>
        <v>956454</v>
      </c>
      <c r="K26" s="122">
        <f>B17-B13-B14-B15</f>
        <v>956454</v>
      </c>
      <c r="L26" s="122">
        <f>B17-B13-B14-B15</f>
        <v>956454</v>
      </c>
      <c r="M26" s="122">
        <f>B17-B13-B14-B15</f>
        <v>956454</v>
      </c>
      <c r="N26" s="122">
        <f>B17-B13-B14-B15</f>
        <v>956454</v>
      </c>
      <c r="O26" s="122">
        <f>B17-B8-B13-B14-B15</f>
        <v>850970</v>
      </c>
      <c r="P26" s="122">
        <f>B17-B8-B9-B13-B14-B15</f>
        <v>812878</v>
      </c>
      <c r="Q26" s="141">
        <f>B17-B13-B14-B15</f>
        <v>956454</v>
      </c>
      <c r="R26" s="141">
        <f>B17-B13-B14-B15</f>
        <v>956454</v>
      </c>
      <c r="S26" s="141">
        <f>B17-B15</f>
        <v>1092172</v>
      </c>
      <c r="T26" s="141">
        <f>B17-B15</f>
        <v>1092172</v>
      </c>
      <c r="U26" s="141">
        <f>B17-B15</f>
        <v>1092172</v>
      </c>
      <c r="V26" s="142">
        <f>C17</f>
        <v>1081354</v>
      </c>
    </row>
    <row r="27" spans="1:22" ht="63.75" thickBot="1" x14ac:dyDescent="0.4">
      <c r="A27" s="54"/>
      <c r="C27" s="65" t="s">
        <v>55</v>
      </c>
      <c r="D27" s="66" t="s">
        <v>56</v>
      </c>
      <c r="E27" s="67">
        <f t="shared" ref="E27:J27" si="3">E25/E26*100</f>
        <v>0</v>
      </c>
      <c r="F27" s="67">
        <f t="shared" si="3"/>
        <v>0</v>
      </c>
      <c r="G27" s="67">
        <f>G25/G26*100</f>
        <v>53.00056249438029</v>
      </c>
      <c r="H27" s="67">
        <f t="shared" si="3"/>
        <v>0</v>
      </c>
      <c r="I27" s="67">
        <f t="shared" si="3"/>
        <v>0</v>
      </c>
      <c r="J27" s="67">
        <f t="shared" si="3"/>
        <v>0</v>
      </c>
      <c r="K27" s="67">
        <f>K25/K26*100</f>
        <v>0</v>
      </c>
      <c r="L27" s="67">
        <f t="shared" ref="L27:R27" si="4">L25/L26*100</f>
        <v>0</v>
      </c>
      <c r="M27" s="67">
        <f t="shared" si="4"/>
        <v>0</v>
      </c>
      <c r="N27" s="67">
        <f t="shared" si="4"/>
        <v>0</v>
      </c>
      <c r="O27" s="67">
        <f t="shared" si="4"/>
        <v>0</v>
      </c>
      <c r="P27" s="67">
        <f t="shared" si="4"/>
        <v>0</v>
      </c>
      <c r="Q27" s="67">
        <f t="shared" si="4"/>
        <v>0</v>
      </c>
      <c r="R27" s="67">
        <f t="shared" si="4"/>
        <v>0</v>
      </c>
      <c r="S27" s="67">
        <f>S25/S26*100</f>
        <v>0</v>
      </c>
      <c r="T27" s="67">
        <f>T25/T26*100</f>
        <v>0</v>
      </c>
      <c r="U27" s="67">
        <f>U25/U26*100</f>
        <v>0</v>
      </c>
      <c r="V27" s="100">
        <f>V25/V26*100</f>
        <v>0</v>
      </c>
    </row>
    <row r="28" spans="1:22" x14ac:dyDescent="0.25">
      <c r="B28" s="32"/>
      <c r="C28" s="32"/>
      <c r="D28" s="31"/>
      <c r="E28" s="33"/>
      <c r="F28" s="33"/>
      <c r="G28" s="34"/>
      <c r="H28" s="33"/>
      <c r="I28" s="34"/>
      <c r="J28" s="34"/>
      <c r="K28" s="34"/>
      <c r="L28" s="34"/>
      <c r="M28" s="33"/>
      <c r="N28" s="33"/>
      <c r="O28" s="33"/>
      <c r="P28" s="33"/>
    </row>
    <row r="51" spans="1:1" x14ac:dyDescent="0.25">
      <c r="A51" s="62" t="s">
        <v>57</v>
      </c>
    </row>
    <row r="52" spans="1:1" x14ac:dyDescent="0.25">
      <c r="A52" s="18" t="s">
        <v>59</v>
      </c>
    </row>
  </sheetData>
  <mergeCells count="1">
    <mergeCell ref="A16:B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SO2 concentration</vt:lpstr>
      <vt:lpstr>SO2 % of 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Donevska</dc:creator>
  <cp:lastModifiedBy>Dusko Janjic</cp:lastModifiedBy>
  <dcterms:created xsi:type="dcterms:W3CDTF">2013-04-30T08:12:33Z</dcterms:created>
  <dcterms:modified xsi:type="dcterms:W3CDTF">2022-11-11T14:16:04Z</dcterms:modified>
</cp:coreProperties>
</file>