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19200" windowHeight="11595"/>
  </bookViews>
  <sheets>
    <sheet name=" SO2 concentration" sheetId="2" r:id="rId1"/>
    <sheet name="SO2 % of population" sheetId="7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7" l="1"/>
  <c r="Q17" i="7"/>
  <c r="Q23" i="7"/>
  <c r="Q14" i="7"/>
  <c r="P14" i="7"/>
  <c r="R25" i="2" l="1"/>
  <c r="R24" i="2"/>
  <c r="R23" i="2"/>
  <c r="P24" i="7" l="1"/>
  <c r="P23" i="7"/>
  <c r="Q25" i="2" l="1"/>
  <c r="Q24" i="2"/>
  <c r="Q23" i="2"/>
  <c r="N14" i="7" l="1"/>
  <c r="N21" i="7" s="1"/>
  <c r="O14" i="7"/>
  <c r="O21" i="7" s="1"/>
  <c r="O25" i="2" l="1"/>
  <c r="P25" i="2"/>
  <c r="O24" i="2"/>
  <c r="P24" i="2"/>
  <c r="O23" i="2"/>
  <c r="P23" i="2"/>
  <c r="F22" i="7" l="1"/>
  <c r="B14" i="7"/>
  <c r="M14" i="7"/>
  <c r="M21" i="7" s="1"/>
  <c r="L14" i="7"/>
  <c r="L21" i="7" s="1"/>
  <c r="K14" i="7"/>
  <c r="K21" i="7" s="1"/>
  <c r="J14" i="7"/>
  <c r="J21" i="7" s="1"/>
  <c r="I14" i="7"/>
  <c r="I21" i="7" s="1"/>
  <c r="H14" i="7"/>
  <c r="H21" i="7" s="1"/>
  <c r="G14" i="7"/>
  <c r="G21" i="7" s="1"/>
  <c r="F14" i="7"/>
  <c r="F21" i="7" s="1"/>
  <c r="E14" i="7"/>
  <c r="E21" i="7" s="1"/>
  <c r="D14" i="7"/>
  <c r="D21" i="7" s="1"/>
  <c r="M23" i="7" l="1"/>
  <c r="M24" i="7" s="1"/>
  <c r="O23" i="7"/>
  <c r="N23" i="7"/>
  <c r="E18" i="7"/>
  <c r="I18" i="7"/>
  <c r="G18" i="7"/>
  <c r="H18" i="7"/>
  <c r="F23" i="7"/>
  <c r="F20" i="7" s="1"/>
  <c r="G23" i="7"/>
  <c r="G24" i="7" s="1"/>
  <c r="I23" i="7"/>
  <c r="I24" i="7" s="1"/>
  <c r="H23" i="7"/>
  <c r="H24" i="7" s="1"/>
  <c r="D23" i="7"/>
  <c r="D24" i="7" s="1"/>
  <c r="J23" i="7"/>
  <c r="J24" i="7" s="1"/>
  <c r="K23" i="7"/>
  <c r="K24" i="7" s="1"/>
  <c r="L23" i="7"/>
  <c r="L24" i="7" s="1"/>
  <c r="E23" i="7"/>
  <c r="E24" i="7" s="1"/>
  <c r="M25" i="2"/>
  <c r="N25" i="2"/>
  <c r="M24" i="2"/>
  <c r="N24" i="2"/>
  <c r="M23" i="2"/>
  <c r="N23" i="2"/>
  <c r="N24" i="7" l="1"/>
  <c r="N17" i="7"/>
  <c r="O24" i="7"/>
  <c r="O17" i="7"/>
  <c r="F24" i="7"/>
  <c r="L25" i="2"/>
  <c r="K25" i="2"/>
  <c r="J25" i="2"/>
  <c r="I25" i="2"/>
  <c r="H25" i="2"/>
  <c r="G25" i="2"/>
  <c r="F25" i="2"/>
  <c r="E25" i="2"/>
  <c r="L24" i="2"/>
  <c r="K24" i="2"/>
  <c r="J24" i="2"/>
  <c r="I24" i="2"/>
  <c r="H24" i="2"/>
  <c r="G24" i="2"/>
  <c r="F24" i="2"/>
  <c r="E24" i="2"/>
  <c r="L23" i="2"/>
  <c r="K23" i="2"/>
  <c r="J23" i="2"/>
  <c r="I23" i="2"/>
  <c r="H23" i="2"/>
  <c r="G23" i="2"/>
  <c r="F23" i="2"/>
  <c r="E23" i="2"/>
</calcChain>
</file>

<file path=xl/sharedStrings.xml><?xml version="1.0" encoding="utf-8"?>
<sst xmlns="http://schemas.openxmlformats.org/spreadsheetml/2006/main" count="93" uniqueCount="62">
  <si>
    <r>
      <t>m</t>
    </r>
    <r>
      <rPr>
        <sz val="10"/>
        <rFont val="Arial"/>
        <family val="2"/>
        <charset val="204"/>
      </rPr>
      <t>g/m</t>
    </r>
    <r>
      <rPr>
        <vertAlign val="superscript"/>
        <sz val="10"/>
        <rFont val="Arial"/>
        <family val="2"/>
        <charset val="204"/>
      </rPr>
      <t>3</t>
    </r>
  </si>
  <si>
    <t>average</t>
  </si>
  <si>
    <t>10 percentile</t>
  </si>
  <si>
    <t>90 percentile</t>
  </si>
  <si>
    <t>LV</t>
  </si>
  <si>
    <t>гранична вредност</t>
  </si>
  <si>
    <t>просечна вредност</t>
  </si>
  <si>
    <t>Скопје
Skopje</t>
  </si>
  <si>
    <t>Велес
Veles</t>
  </si>
  <si>
    <t>Тетово
Tetovo</t>
  </si>
  <si>
    <t>Куманово
Kumanovo</t>
  </si>
  <si>
    <t>Кочани
Kochani</t>
  </si>
  <si>
    <t>Кичево
Kichevo</t>
  </si>
  <si>
    <t>Битола
Bitola</t>
  </si>
  <si>
    <t>Кавадарци
Kavadarci</t>
  </si>
  <si>
    <t>Статистика
Statistics</t>
  </si>
  <si>
    <t>Лисиче/Lisiche</t>
  </si>
  <si>
    <t>Карпош/Karpos</t>
  </si>
  <si>
    <t>Центар/Centar</t>
  </si>
  <si>
    <t>Гази Баба/Gazi Baba</t>
  </si>
  <si>
    <t>Ректорат/Rektorat</t>
  </si>
  <si>
    <t>Велес 1/Veles 1</t>
  </si>
  <si>
    <t>Велес 2/Veles 2</t>
  </si>
  <si>
    <t>Тетово/Tetovo</t>
  </si>
  <si>
    <t>Куманово/Kumanovo</t>
  </si>
  <si>
    <t>Кочани/Kochani</t>
  </si>
  <si>
    <t>Кичево/Kichevo</t>
  </si>
  <si>
    <t>Битола 1/Bitola 1</t>
  </si>
  <si>
    <t>Битола 2/Bitola 2</t>
  </si>
  <si>
    <t>Кавадарци/Kavadarci</t>
  </si>
  <si>
    <r>
      <t>m</t>
    </r>
    <r>
      <rPr>
        <sz val="10"/>
        <color indexed="8"/>
        <rFont val="Arial"/>
        <family val="2"/>
        <charset val="204"/>
      </rPr>
      <t>g/m</t>
    </r>
    <r>
      <rPr>
        <vertAlign val="superscript"/>
        <sz val="10"/>
        <color indexed="8"/>
        <rFont val="Arial"/>
        <family val="2"/>
        <charset val="204"/>
      </rPr>
      <t>3</t>
    </r>
  </si>
  <si>
    <t>0 days</t>
  </si>
  <si>
    <t>0 дена</t>
  </si>
  <si>
    <t>1 - 3 days</t>
  </si>
  <si>
    <t>1 - 3 дена</t>
  </si>
  <si>
    <t>3 - 6 days</t>
  </si>
  <si>
    <t>3 - 6 дена</t>
  </si>
  <si>
    <t>&gt; 6 days</t>
  </si>
  <si>
    <t>&gt; 6 дена</t>
  </si>
  <si>
    <t>number of exceedancees</t>
  </si>
  <si>
    <t>exposed</t>
  </si>
  <si>
    <t>број на надминувања</t>
  </si>
  <si>
    <t>изложено население</t>
  </si>
  <si>
    <t>вкупно население</t>
  </si>
  <si>
    <t xml:space="preserve">Table 1. Percentage of urban population resident in areas for days per year with SO2 concentrations exceeding daily limit values
</t>
  </si>
  <si>
    <r>
      <t>Табела 1. Процент од урбаната популација изложена на концентрации на SO</t>
    </r>
    <r>
      <rPr>
        <b/>
        <vertAlign val="subscript"/>
        <sz val="12"/>
        <color indexed="8"/>
        <rFont val="Calibri"/>
        <family val="2"/>
        <charset val="204"/>
        <scheme val="minor"/>
      </rPr>
      <t>2</t>
    </r>
    <r>
      <rPr>
        <b/>
        <sz val="12"/>
        <color indexed="8"/>
        <rFont val="Calibri"/>
        <family val="2"/>
        <charset val="204"/>
        <scheme val="minor"/>
      </rPr>
      <t xml:space="preserve"> над среднодневната гранична вредност</t>
    </r>
  </si>
  <si>
    <t>Град
City</t>
  </si>
  <si>
    <t>Дозволено надминување
Permissible exceedance</t>
  </si>
  <si>
    <t>Вкупно
Total</t>
  </si>
  <si>
    <t>Број на население
Number of population</t>
  </si>
  <si>
    <t>Број на денови
Number of days</t>
  </si>
  <si>
    <t>Единица
Unit</t>
  </si>
  <si>
    <t>Мониторинг станица
Monitoring station</t>
  </si>
  <si>
    <t>Table 1. 4th highest average mean daily concentration of SO2</t>
  </si>
  <si>
    <t xml:space="preserve">total population </t>
  </si>
  <si>
    <r>
      <t>Табела 1. 4та највисока просечна среднодневна концентрација на SO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</si>
  <si>
    <r>
      <t>% од вкупното население изложено на концентрации на SO</t>
    </r>
    <r>
      <rPr>
        <b/>
        <vertAlign val="subscript"/>
        <sz val="11"/>
        <color indexed="8"/>
        <rFont val="Calibri"/>
        <family val="2"/>
        <charset val="204"/>
        <scheme val="minor"/>
      </rPr>
      <t>2</t>
    </r>
  </si>
  <si>
    <r>
      <t>% of total population exposed to SO</t>
    </r>
    <r>
      <rPr>
        <b/>
        <vertAlign val="subscript"/>
        <sz val="11"/>
        <color indexed="8"/>
        <rFont val="Calibri"/>
        <family val="2"/>
        <charset val="204"/>
        <scheme val="minor"/>
      </rPr>
      <t>2</t>
    </r>
    <r>
      <rPr>
        <b/>
        <sz val="11"/>
        <color indexed="8"/>
        <rFont val="Calibri"/>
        <family val="2"/>
        <charset val="204"/>
        <scheme val="minor"/>
      </rPr>
      <t xml:space="preserve"> concentrations </t>
    </r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</si>
  <si>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Planning, State statistical Office</t>
    </r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</si>
  <si>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</t>
    </r>
  </si>
  <si>
    <t>Извор на податоци: Македонски информативен центар за животна средина, Државен завод за статистика</t>
  </si>
  <si>
    <t>Извор на податоци: Македонски информативен центар за животна средина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</si>
</sst>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ymbol"/>
      <family val="1"/>
      <charset val="2"/>
    </font>
    <font>
      <vertAlign val="superscript"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vertAlign val="subscript"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bscript"/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24" fillId="0" borderId="0"/>
  </cellStyleXfs>
  <cellXfs count="139">
    <xf numFmtId="0" fontId="0" fillId="0" borderId="0" xfId="0"/>
    <xf numFmtId="0" fontId="6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0" borderId="2" xfId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5" xfId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8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4" fillId="0" borderId="11" xfId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0" fillId="0" borderId="5" xfId="0" applyBorder="1"/>
    <xf numFmtId="0" fontId="2" fillId="0" borderId="0" xfId="0" applyFont="1"/>
    <xf numFmtId="0" fontId="2" fillId="0" borderId="5" xfId="0" applyFont="1" applyBorder="1"/>
    <xf numFmtId="9" fontId="2" fillId="0" borderId="5" xfId="0" applyNumberFormat="1" applyFont="1" applyBorder="1"/>
    <xf numFmtId="0" fontId="10" fillId="0" borderId="2" xfId="1" applyFont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0" fontId="11" fillId="0" borderId="1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/>
    </xf>
    <xf numFmtId="0" fontId="11" fillId="0" borderId="0" xfId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5" fillId="0" borderId="0" xfId="0" applyFont="1"/>
    <xf numFmtId="0" fontId="18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1" fillId="0" borderId="11" xfId="1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1" fillId="0" borderId="1" xfId="1" applyFont="1" applyFill="1" applyBorder="1" applyAlignment="1">
      <alignment horizontal="left" vertical="center"/>
    </xf>
    <xf numFmtId="0" fontId="2" fillId="0" borderId="2" xfId="0" applyFont="1" applyBorder="1"/>
    <xf numFmtId="0" fontId="0" fillId="0" borderId="2" xfId="0" applyBorder="1"/>
    <xf numFmtId="0" fontId="11" fillId="0" borderId="4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/>
    </xf>
    <xf numFmtId="9" fontId="2" fillId="0" borderId="8" xfId="0" applyNumberFormat="1" applyFont="1" applyBorder="1"/>
    <xf numFmtId="0" fontId="0" fillId="0" borderId="8" xfId="0" applyBorder="1"/>
    <xf numFmtId="0" fontId="8" fillId="0" borderId="0" xfId="0" applyFont="1"/>
    <xf numFmtId="0" fontId="8" fillId="0" borderId="11" xfId="0" applyFont="1" applyBorder="1"/>
    <xf numFmtId="0" fontId="8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20" fillId="0" borderId="1" xfId="1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20" fillId="0" borderId="4" xfId="1" applyFont="1" applyBorder="1" applyAlignment="1">
      <alignment vertical="center" wrapText="1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20" fillId="0" borderId="4" xfId="1" applyFont="1" applyBorder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8" fillId="0" borderId="10" xfId="0" applyFont="1" applyFill="1" applyBorder="1" applyAlignment="1">
      <alignment wrapText="1"/>
    </xf>
    <xf numFmtId="0" fontId="8" fillId="0" borderId="0" xfId="0" applyFont="1" applyFill="1" applyBorder="1"/>
    <xf numFmtId="0" fontId="1" fillId="0" borderId="0" xfId="0" applyFont="1"/>
    <xf numFmtId="0" fontId="1" fillId="0" borderId="1" xfId="0" applyFont="1" applyBorder="1"/>
    <xf numFmtId="0" fontId="8" fillId="0" borderId="2" xfId="0" applyFont="1" applyFill="1" applyBorder="1"/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" fillId="0" borderId="4" xfId="0" applyFont="1" applyBorder="1"/>
    <xf numFmtId="0" fontId="8" fillId="0" borderId="5" xfId="0" applyFont="1" applyFill="1" applyBorder="1"/>
    <xf numFmtId="1" fontId="1" fillId="0" borderId="5" xfId="0" applyNumberFormat="1" applyFont="1" applyBorder="1" applyAlignment="1">
      <alignment horizontal="center"/>
    </xf>
    <xf numFmtId="0" fontId="18" fillId="0" borderId="0" xfId="0" applyFont="1"/>
    <xf numFmtId="0" fontId="9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1" fontId="1" fillId="0" borderId="1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64" fontId="0" fillId="0" borderId="5" xfId="0" applyNumberFormat="1" applyBorder="1"/>
    <xf numFmtId="164" fontId="0" fillId="0" borderId="8" xfId="0" applyNumberFormat="1" applyBorder="1"/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0" fillId="0" borderId="19" xfId="0" applyFont="1" applyBorder="1" applyAlignment="1">
      <alignment wrapText="1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8" fillId="0" borderId="11" xfId="0" applyFont="1" applyFill="1" applyBorder="1" applyAlignment="1">
      <alignment wrapText="1"/>
    </xf>
    <xf numFmtId="0" fontId="8" fillId="0" borderId="1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" fillId="0" borderId="23" xfId="0" applyFont="1" applyBorder="1"/>
    <xf numFmtId="0" fontId="8" fillId="0" borderId="22" xfId="0" applyFont="1" applyFill="1" applyBorder="1"/>
    <xf numFmtId="0" fontId="1" fillId="0" borderId="22" xfId="0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1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25" fillId="0" borderId="20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11" fillId="0" borderId="1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20" fillId="0" borderId="18" xfId="0" applyFont="1" applyBorder="1" applyAlignment="1">
      <alignment horizontal="left" wrapText="1"/>
    </xf>
    <xf numFmtId="0" fontId="20" fillId="0" borderId="17" xfId="0" applyFont="1" applyBorder="1" applyAlignment="1">
      <alignment horizontal="left" wrapText="1"/>
    </xf>
  </cellXfs>
  <cellStyles count="3">
    <cellStyle name="Normal" xfId="0" builtinId="0"/>
    <cellStyle name="Normal_AIR indikatori - 2008" xfId="1"/>
    <cellStyle name="Standard 2 2" xfId="2"/>
  </cellStyles>
  <dxfs count="0"/>
  <tableStyles count="0" defaultTableStyle="TableStyleMedium2" defaultPivotStyle="PivotStyleLight16"/>
  <colors>
    <mruColors>
      <color rgb="FFD8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4"/>
          <c:order val="2"/>
          <c:tx>
            <c:strRef>
              <c:f>' SO2 concentration'!$B$25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' SO2 concentration'!$E$25:$R$25</c:f>
              <c:numCache>
                <c:formatCode>General</c:formatCode>
                <c:ptCount val="14"/>
                <c:pt idx="0">
                  <c:v>83.100000000000009</c:v>
                </c:pt>
                <c:pt idx="1">
                  <c:v>91.2</c:v>
                </c:pt>
                <c:pt idx="2">
                  <c:v>233</c:v>
                </c:pt>
                <c:pt idx="3">
                  <c:v>122</c:v>
                </c:pt>
                <c:pt idx="4">
                  <c:v>62.7</c:v>
                </c:pt>
                <c:pt idx="5">
                  <c:v>103</c:v>
                </c:pt>
                <c:pt idx="6">
                  <c:v>49.799999999999983</c:v>
                </c:pt>
                <c:pt idx="7">
                  <c:v>22.4</c:v>
                </c:pt>
                <c:pt idx="8">
                  <c:v>33.799999999999997</c:v>
                </c:pt>
                <c:pt idx="9">
                  <c:v>20.399999999999999</c:v>
                </c:pt>
                <c:pt idx="10" formatCode="0.0">
                  <c:v>20.869999999999997</c:v>
                </c:pt>
                <c:pt idx="11" formatCode="0.0">
                  <c:v>16.751000000000001</c:v>
                </c:pt>
                <c:pt idx="12" formatCode="0.0">
                  <c:v>16.420000000000002</c:v>
                </c:pt>
                <c:pt idx="13" formatCode="0.0">
                  <c:v>12.36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17-4AFB-BA85-099777054722}"/>
            </c:ext>
          </c:extLst>
        </c:ser>
        <c:ser>
          <c:idx val="5"/>
          <c:order val="3"/>
          <c:tx>
            <c:strRef>
              <c:f>' SO2 concentration'!$B$24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 w="25400">
              <a:noFill/>
            </a:ln>
            <a:effectLst/>
          </c:spPr>
          <c:val>
            <c:numRef>
              <c:f>' SO2 concentration'!$E$24:$R$24</c:f>
              <c:numCache>
                <c:formatCode>General</c:formatCode>
                <c:ptCount val="14"/>
                <c:pt idx="0">
                  <c:v>18.5</c:v>
                </c:pt>
                <c:pt idx="1">
                  <c:v>30.1</c:v>
                </c:pt>
                <c:pt idx="2">
                  <c:v>52</c:v>
                </c:pt>
                <c:pt idx="3">
                  <c:v>35.6</c:v>
                </c:pt>
                <c:pt idx="4">
                  <c:v>34.4</c:v>
                </c:pt>
                <c:pt idx="5">
                  <c:v>20</c:v>
                </c:pt>
                <c:pt idx="6">
                  <c:v>18.8</c:v>
                </c:pt>
                <c:pt idx="7">
                  <c:v>6.7</c:v>
                </c:pt>
                <c:pt idx="8">
                  <c:v>6</c:v>
                </c:pt>
                <c:pt idx="9">
                  <c:v>2.8</c:v>
                </c:pt>
                <c:pt idx="10" formatCode="0.0">
                  <c:v>5.5352666664000001</c:v>
                </c:pt>
                <c:pt idx="11" formatCode="0.0">
                  <c:v>4.0620000000000003</c:v>
                </c:pt>
                <c:pt idx="12" formatCode="0.0">
                  <c:v>3.37</c:v>
                </c:pt>
                <c:pt idx="13" formatCode="0.0">
                  <c:v>4.96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17-4AFB-BA85-09977705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28688"/>
        <c:axId val="203129248"/>
      </c:areaChart>
      <c:lineChart>
        <c:grouping val="standard"/>
        <c:varyColors val="0"/>
        <c:ser>
          <c:idx val="0"/>
          <c:order val="0"/>
          <c:tx>
            <c:strRef>
              <c:f>' SO2 concentration'!$B$22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 SO2 concentration'!$E$4:$R$4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 SO2 concentration'!$E$22:$R$22</c:f>
              <c:numCache>
                <c:formatCode>General</c:formatCode>
                <c:ptCount val="14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917-4AFB-BA85-099777054722}"/>
            </c:ext>
          </c:extLst>
        </c:ser>
        <c:ser>
          <c:idx val="3"/>
          <c:order val="1"/>
          <c:tx>
            <c:strRef>
              <c:f>' SO2 concentration'!$B$23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 SO2 concentration'!$E$4:$R$4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 SO2 concentration'!$E$23:$R$23</c:f>
              <c:numCache>
                <c:formatCode>General</c:formatCode>
                <c:ptCount val="14"/>
                <c:pt idx="0">
                  <c:v>54.25</c:v>
                </c:pt>
                <c:pt idx="1">
                  <c:v>66.583333333333329</c:v>
                </c:pt>
                <c:pt idx="2">
                  <c:v>102.63636363636364</c:v>
                </c:pt>
                <c:pt idx="3">
                  <c:v>69.07692307692308</c:v>
                </c:pt>
                <c:pt idx="4">
                  <c:v>47.083333333333336</c:v>
                </c:pt>
                <c:pt idx="5">
                  <c:v>51.090909090909093</c:v>
                </c:pt>
                <c:pt idx="6">
                  <c:v>31.777777777777779</c:v>
                </c:pt>
                <c:pt idx="7">
                  <c:v>14.375</c:v>
                </c:pt>
                <c:pt idx="8">
                  <c:v>18.428571428571427</c:v>
                </c:pt>
                <c:pt idx="9">
                  <c:v>13.333333333333334</c:v>
                </c:pt>
                <c:pt idx="10">
                  <c:v>11.155453703666666</c:v>
                </c:pt>
                <c:pt idx="11">
                  <c:v>10.7875</c:v>
                </c:pt>
                <c:pt idx="12">
                  <c:v>8.3354545454545459</c:v>
                </c:pt>
                <c:pt idx="13">
                  <c:v>8.7509090909090919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917-4AFB-BA85-09977705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28688"/>
        <c:axId val="203129248"/>
      </c:lineChart>
      <c:catAx>
        <c:axId val="203128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129248"/>
        <c:crosses val="autoZero"/>
        <c:auto val="1"/>
        <c:lblAlgn val="ctr"/>
        <c:lblOffset val="100"/>
        <c:noMultiLvlLbl val="0"/>
      </c:catAx>
      <c:valAx>
        <c:axId val="20312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SO</a:t>
                </a:r>
                <a:r>
                  <a:rPr lang="en-GB" sz="1400" baseline="-25000"/>
                  <a:t>2</a:t>
                </a:r>
                <a:r>
                  <a:rPr lang="en-GB" sz="1400" baseline="0"/>
                  <a:t>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128688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4"/>
          <c:order val="2"/>
          <c:tx>
            <c:strRef>
              <c:f>' SO2 concentration'!$B$25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' SO2 concentration'!$E$25:$R$25</c:f>
              <c:numCache>
                <c:formatCode>General</c:formatCode>
                <c:ptCount val="14"/>
                <c:pt idx="0">
                  <c:v>83.100000000000009</c:v>
                </c:pt>
                <c:pt idx="1">
                  <c:v>91.2</c:v>
                </c:pt>
                <c:pt idx="2">
                  <c:v>233</c:v>
                </c:pt>
                <c:pt idx="3">
                  <c:v>122</c:v>
                </c:pt>
                <c:pt idx="4">
                  <c:v>62.7</c:v>
                </c:pt>
                <c:pt idx="5">
                  <c:v>103</c:v>
                </c:pt>
                <c:pt idx="6">
                  <c:v>49.799999999999983</c:v>
                </c:pt>
                <c:pt idx="7">
                  <c:v>22.4</c:v>
                </c:pt>
                <c:pt idx="8">
                  <c:v>33.799999999999997</c:v>
                </c:pt>
                <c:pt idx="9">
                  <c:v>20.399999999999999</c:v>
                </c:pt>
                <c:pt idx="10" formatCode="0.0">
                  <c:v>20.869999999999997</c:v>
                </c:pt>
                <c:pt idx="11" formatCode="0.0">
                  <c:v>16.751000000000001</c:v>
                </c:pt>
                <c:pt idx="12" formatCode="0.0">
                  <c:v>16.420000000000002</c:v>
                </c:pt>
                <c:pt idx="13" formatCode="0.0">
                  <c:v>12.36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AB-4F35-822A-47F9EE426DB6}"/>
            </c:ext>
          </c:extLst>
        </c:ser>
        <c:ser>
          <c:idx val="5"/>
          <c:order val="3"/>
          <c:tx>
            <c:strRef>
              <c:f>' SO2 concentration'!$B$24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 w="25400">
              <a:noFill/>
            </a:ln>
            <a:effectLst/>
          </c:spPr>
          <c:val>
            <c:numRef>
              <c:f>' SO2 concentration'!$E$24:$R$24</c:f>
              <c:numCache>
                <c:formatCode>General</c:formatCode>
                <c:ptCount val="14"/>
                <c:pt idx="0">
                  <c:v>18.5</c:v>
                </c:pt>
                <c:pt idx="1">
                  <c:v>30.1</c:v>
                </c:pt>
                <c:pt idx="2">
                  <c:v>52</c:v>
                </c:pt>
                <c:pt idx="3">
                  <c:v>35.6</c:v>
                </c:pt>
                <c:pt idx="4">
                  <c:v>34.4</c:v>
                </c:pt>
                <c:pt idx="5">
                  <c:v>20</c:v>
                </c:pt>
                <c:pt idx="6">
                  <c:v>18.8</c:v>
                </c:pt>
                <c:pt idx="7">
                  <c:v>6.7</c:v>
                </c:pt>
                <c:pt idx="8">
                  <c:v>6</c:v>
                </c:pt>
                <c:pt idx="9">
                  <c:v>2.8</c:v>
                </c:pt>
                <c:pt idx="10" formatCode="0.0">
                  <c:v>5.5352666664000001</c:v>
                </c:pt>
                <c:pt idx="11" formatCode="0.0">
                  <c:v>4.0620000000000003</c:v>
                </c:pt>
                <c:pt idx="12" formatCode="0.0">
                  <c:v>3.37</c:v>
                </c:pt>
                <c:pt idx="13" formatCode="0.0">
                  <c:v>4.96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AB-4F35-822A-47F9EE426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33728"/>
        <c:axId val="203134288"/>
      </c:areaChart>
      <c:lineChart>
        <c:grouping val="standard"/>
        <c:varyColors val="0"/>
        <c:ser>
          <c:idx val="0"/>
          <c:order val="0"/>
          <c:tx>
            <c:strRef>
              <c:f>' SO2 concentration'!$B$22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 SO2 concentration'!$E$4:$R$4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 SO2 concentration'!$E$22:$R$22</c:f>
              <c:numCache>
                <c:formatCode>General</c:formatCode>
                <c:ptCount val="14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AB-4F35-822A-47F9EE426DB6}"/>
            </c:ext>
          </c:extLst>
        </c:ser>
        <c:ser>
          <c:idx val="3"/>
          <c:order val="1"/>
          <c:tx>
            <c:strRef>
              <c:f>' SO2 concentration'!$B$23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 SO2 concentration'!$E$4:$R$4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 SO2 concentration'!$E$23:$R$23</c:f>
              <c:numCache>
                <c:formatCode>General</c:formatCode>
                <c:ptCount val="14"/>
                <c:pt idx="0">
                  <c:v>54.25</c:v>
                </c:pt>
                <c:pt idx="1">
                  <c:v>66.583333333333329</c:v>
                </c:pt>
                <c:pt idx="2">
                  <c:v>102.63636363636364</c:v>
                </c:pt>
                <c:pt idx="3">
                  <c:v>69.07692307692308</c:v>
                </c:pt>
                <c:pt idx="4">
                  <c:v>47.083333333333336</c:v>
                </c:pt>
                <c:pt idx="5">
                  <c:v>51.090909090909093</c:v>
                </c:pt>
                <c:pt idx="6">
                  <c:v>31.777777777777779</c:v>
                </c:pt>
                <c:pt idx="7">
                  <c:v>14.375</c:v>
                </c:pt>
                <c:pt idx="8">
                  <c:v>18.428571428571427</c:v>
                </c:pt>
                <c:pt idx="9">
                  <c:v>13.333333333333334</c:v>
                </c:pt>
                <c:pt idx="10">
                  <c:v>11.155453703666666</c:v>
                </c:pt>
                <c:pt idx="11">
                  <c:v>10.7875</c:v>
                </c:pt>
                <c:pt idx="12">
                  <c:v>8.3354545454545459</c:v>
                </c:pt>
                <c:pt idx="13">
                  <c:v>8.7509090909090919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AB-4F35-822A-47F9EE426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33728"/>
        <c:axId val="203134288"/>
      </c:lineChart>
      <c:catAx>
        <c:axId val="203133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134288"/>
        <c:crosses val="autoZero"/>
        <c:auto val="1"/>
        <c:lblAlgn val="ctr"/>
        <c:lblOffset val="100"/>
        <c:noMultiLvlLbl val="0"/>
      </c:catAx>
      <c:valAx>
        <c:axId val="20313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SO</a:t>
                </a:r>
                <a:r>
                  <a:rPr lang="en-GB" sz="1400" baseline="-25000"/>
                  <a:t>2</a:t>
                </a:r>
                <a:r>
                  <a:rPr lang="en-GB" sz="1400" baseline="0"/>
                  <a:t>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133728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'SO2 % of population'!$B$17</c:f>
              <c:strCache>
                <c:ptCount val="1"/>
                <c:pt idx="0">
                  <c:v>0 дена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'SO2 % of population'!$D$16:$Q$16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'SO2 % of population'!$D$17:$Q$17</c:f>
              <c:numCache>
                <c:formatCode>General</c:formatCode>
                <c:ptCount val="14"/>
                <c:pt idx="0">
                  <c:v>100</c:v>
                </c:pt>
                <c:pt idx="1">
                  <c:v>45</c:v>
                </c:pt>
                <c:pt idx="2">
                  <c:v>47</c:v>
                </c:pt>
                <c:pt idx="3">
                  <c:v>47</c:v>
                </c:pt>
                <c:pt idx="4" formatCode="0">
                  <c:v>97</c:v>
                </c:pt>
                <c:pt idx="5" formatCode="0">
                  <c:v>97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12-4AFA-B11A-8B263178AA98}"/>
            </c:ext>
          </c:extLst>
        </c:ser>
        <c:ser>
          <c:idx val="1"/>
          <c:order val="1"/>
          <c:tx>
            <c:strRef>
              <c:f>'SO2 % of population'!$B$18</c:f>
              <c:strCache>
                <c:ptCount val="1"/>
                <c:pt idx="0">
                  <c:v>1 - 3 дена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'SO2 % of population'!$D$16:$Q$16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'SO2 % of population'!$D$18:$Q$18</c:f>
              <c:numCache>
                <c:formatCode>0</c:formatCode>
                <c:ptCount val="14"/>
                <c:pt idx="0" formatCode="General">
                  <c:v>0</c:v>
                </c:pt>
                <c:pt idx="1">
                  <c:v>53.00056249438029</c:v>
                </c:pt>
                <c:pt idx="2">
                  <c:v>0</c:v>
                </c:pt>
                <c:pt idx="3">
                  <c:v>53.00056249438029</c:v>
                </c:pt>
                <c:pt idx="4">
                  <c:v>3.1510140581773927</c:v>
                </c:pt>
                <c:pt idx="5">
                  <c:v>3.1510140581773927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12-4AFA-B11A-8B263178AA98}"/>
            </c:ext>
          </c:extLst>
        </c:ser>
        <c:ser>
          <c:idx val="2"/>
          <c:order val="2"/>
          <c:tx>
            <c:strRef>
              <c:f>'SO2 % of population'!$B$19</c:f>
              <c:strCache>
                <c:ptCount val="1"/>
                <c:pt idx="0">
                  <c:v>3 - 6 дена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'SO2 % of population'!$D$16:$Q$16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'SO2 % of population'!$D$19:$Q$19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12-4AFA-B11A-8B263178AA98}"/>
            </c:ext>
          </c:extLst>
        </c:ser>
        <c:ser>
          <c:idx val="3"/>
          <c:order val="3"/>
          <c:tx>
            <c:strRef>
              <c:f>'SO2 % of population'!$B$20</c:f>
              <c:strCache>
                <c:ptCount val="1"/>
                <c:pt idx="0">
                  <c:v>&gt; 6 дена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'SO2 % of population'!$D$16:$Q$16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'SO2 % of population'!$D$20:$Q$20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 formatCode="0">
                  <c:v>53.00056249438029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712-4AFA-B11A-8B263178A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577152"/>
        <c:axId val="232577712"/>
      </c:barChart>
      <c:catAx>
        <c:axId val="2325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577712"/>
        <c:crosses val="autoZero"/>
        <c:auto val="1"/>
        <c:lblAlgn val="ctr"/>
        <c:lblOffset val="100"/>
        <c:noMultiLvlLbl val="0"/>
      </c:catAx>
      <c:valAx>
        <c:axId val="23257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5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'SO2 % of population'!$C$17</c:f>
              <c:strCache>
                <c:ptCount val="1"/>
                <c:pt idx="0">
                  <c:v>0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'SO2 % of population'!$D$16:$Q$16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'SO2 % of population'!$D$17:$Q$17</c:f>
              <c:numCache>
                <c:formatCode>General</c:formatCode>
                <c:ptCount val="14"/>
                <c:pt idx="0">
                  <c:v>100</c:v>
                </c:pt>
                <c:pt idx="1">
                  <c:v>45</c:v>
                </c:pt>
                <c:pt idx="2">
                  <c:v>47</c:v>
                </c:pt>
                <c:pt idx="3">
                  <c:v>47</c:v>
                </c:pt>
                <c:pt idx="4" formatCode="0">
                  <c:v>97</c:v>
                </c:pt>
                <c:pt idx="5" formatCode="0">
                  <c:v>97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67-4EE4-B8AF-E25492B9DE51}"/>
            </c:ext>
          </c:extLst>
        </c:ser>
        <c:ser>
          <c:idx val="1"/>
          <c:order val="1"/>
          <c:tx>
            <c:strRef>
              <c:f>'SO2 % of population'!$C$18</c:f>
              <c:strCache>
                <c:ptCount val="1"/>
                <c:pt idx="0">
                  <c:v>1 - 3 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'SO2 % of population'!$D$16:$Q$16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'SO2 % of population'!$D$18:$Q$18</c:f>
              <c:numCache>
                <c:formatCode>0</c:formatCode>
                <c:ptCount val="14"/>
                <c:pt idx="0" formatCode="General">
                  <c:v>0</c:v>
                </c:pt>
                <c:pt idx="1">
                  <c:v>53.00056249438029</c:v>
                </c:pt>
                <c:pt idx="2">
                  <c:v>0</c:v>
                </c:pt>
                <c:pt idx="3">
                  <c:v>53.00056249438029</c:v>
                </c:pt>
                <c:pt idx="4">
                  <c:v>3.1510140581773927</c:v>
                </c:pt>
                <c:pt idx="5">
                  <c:v>3.1510140581773927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67-4EE4-B8AF-E25492B9DE51}"/>
            </c:ext>
          </c:extLst>
        </c:ser>
        <c:ser>
          <c:idx val="2"/>
          <c:order val="2"/>
          <c:tx>
            <c:strRef>
              <c:f>'SO2 % of population'!$C$19</c:f>
              <c:strCache>
                <c:ptCount val="1"/>
                <c:pt idx="0">
                  <c:v>3 - 6 days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'SO2 % of population'!$D$16:$Q$16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'SO2 % of population'!$D$19:$Q$19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67-4EE4-B8AF-E25492B9DE51}"/>
            </c:ext>
          </c:extLst>
        </c:ser>
        <c:ser>
          <c:idx val="3"/>
          <c:order val="3"/>
          <c:tx>
            <c:strRef>
              <c:f>'SO2 % of population'!$C$20</c:f>
              <c:strCache>
                <c:ptCount val="1"/>
                <c:pt idx="0">
                  <c:v>&gt; 6 days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'SO2 % of population'!$D$16:$Q$16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'SO2 % of population'!$D$20:$Q$20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 formatCode="0">
                  <c:v>53.00056249438029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967-4EE4-B8AF-E25492B9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582192"/>
        <c:axId val="232582752"/>
      </c:barChart>
      <c:catAx>
        <c:axId val="23258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582752"/>
        <c:crosses val="autoZero"/>
        <c:auto val="1"/>
        <c:lblAlgn val="ctr"/>
        <c:lblOffset val="100"/>
        <c:noMultiLvlLbl val="0"/>
      </c:catAx>
      <c:valAx>
        <c:axId val="23258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58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40135353533562E-2"/>
          <c:y val="4.5644257089889451E-2"/>
          <c:w val="0.89237140839955365"/>
          <c:h val="0.76317524584839835"/>
        </c:manualLayout>
      </c:layout>
      <c:lineChart>
        <c:grouping val="standard"/>
        <c:varyColors val="0"/>
        <c:ser>
          <c:idx val="0"/>
          <c:order val="0"/>
          <c:tx>
            <c:strRef>
              <c:f>'SO2 % of population'!$B$24</c:f>
              <c:strCache>
                <c:ptCount val="1"/>
                <c:pt idx="0">
                  <c:v>% од вкупното население изложено на концентрации на SO2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'SO2 % of population'!$D$16:$Q$16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'SO2 % of population'!$D$24:$Q$24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53.00056249438029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4E-4EAE-A464-0C94EE5863C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32585552"/>
        <c:axId val="232586112"/>
      </c:lineChart>
      <c:catAx>
        <c:axId val="23258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586112"/>
        <c:crosses val="autoZero"/>
        <c:auto val="1"/>
        <c:lblAlgn val="ctr"/>
        <c:lblOffset val="100"/>
        <c:noMultiLvlLbl val="0"/>
      </c:catAx>
      <c:valAx>
        <c:axId val="23258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1222025566778563E-2"/>
              <c:y val="0.39728277809833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58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'SO2 % of population'!$C$24</c:f>
              <c:strCache>
                <c:ptCount val="1"/>
                <c:pt idx="0">
                  <c:v>% of total population exposed to SO2 concentrations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'SO2 % of population'!$D$16:$Q$16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'SO2 % of population'!$D$24:$Q$24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53.00056249438029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B2-4E37-955C-3F967305FD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32588352"/>
        <c:axId val="232588912"/>
      </c:lineChart>
      <c:catAx>
        <c:axId val="2325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588912"/>
        <c:crosses val="autoZero"/>
        <c:auto val="1"/>
        <c:lblAlgn val="ctr"/>
        <c:lblOffset val="100"/>
        <c:noMultiLvlLbl val="0"/>
      </c:catAx>
      <c:valAx>
        <c:axId val="23258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58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133350</xdr:rowOff>
    </xdr:from>
    <xdr:to>
      <xdr:col>30</xdr:col>
      <xdr:colOff>461964</xdr:colOff>
      <xdr:row>17</xdr:row>
      <xdr:rowOff>447674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19</xdr:row>
      <xdr:rowOff>38100</xdr:rowOff>
    </xdr:from>
    <xdr:to>
      <xdr:col>30</xdr:col>
      <xdr:colOff>471489</xdr:colOff>
      <xdr:row>37</xdr:row>
      <xdr:rowOff>128589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0.15671</cdr:x>
      <cdr:y>0.538</cdr:y>
    </cdr:from>
    <cdr:to>
      <cdr:x>0.15671</cdr:x>
      <cdr:y>0.65471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23246" y="2052344"/>
          <a:ext cx="0" cy="4452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0.20132</cdr:x>
      <cdr:y>0.78871</cdr:y>
    </cdr:from>
    <cdr:to>
      <cdr:x>0.4073</cdr:x>
      <cdr:y>0.86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2989" y="3012512"/>
          <a:ext cx="1476375" cy="272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Просечна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0.683</cdr:x>
      <cdr:y>0.35815</cdr:y>
    </cdr:from>
    <cdr:to>
      <cdr:x>0.86986</cdr:x>
      <cdr:y>0.44125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5412" y="1366242"/>
          <a:ext cx="1339331" cy="317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Гранична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0.74378</cdr:x>
      <cdr:y>0.41199</cdr:y>
    </cdr:from>
    <cdr:to>
      <cdr:x>0.74378</cdr:x>
      <cdr:y>0.52734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31055" y="1571634"/>
          <a:ext cx="0" cy="4400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0.2725</cdr:x>
      <cdr:y>0.69022</cdr:y>
    </cdr:from>
    <cdr:to>
      <cdr:x>0.27295</cdr:x>
      <cdr:y>0.77767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953169" y="2636322"/>
          <a:ext cx="3225" cy="334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0.0916</cdr:x>
      <cdr:y>0.86004</cdr:y>
    </cdr:from>
    <cdr:to>
      <cdr:x>0.70473</cdr:x>
      <cdr:y>0.96812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542" y="3280834"/>
          <a:ext cx="4394648" cy="4122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10% </a:t>
          </a:r>
          <a:r>
            <a:rPr lang="mk-MK" sz="11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0.09293</cdr:x>
      <cdr:y>0.46995</cdr:y>
    </cdr:from>
    <cdr:to>
      <cdr:x>0.70606</cdr:x>
      <cdr:y>0.57803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067" y="1792740"/>
          <a:ext cx="4394648" cy="4122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90% </a:t>
          </a:r>
          <a:r>
            <a:rPr lang="mk-MK" sz="11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0.20056</cdr:x>
      <cdr:y>0.78398</cdr:y>
    </cdr:from>
    <cdr:to>
      <cdr:x>0.20199</cdr:x>
      <cdr:y>0.88189</cdr:y>
    </cdr:to>
    <cdr:sp macro="" textlink="">
      <cdr:nvSpPr>
        <cdr:cNvPr id="10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37546" y="2994426"/>
          <a:ext cx="10250" cy="3739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0.15671</cdr:x>
      <cdr:y>0.538</cdr:y>
    </cdr:from>
    <cdr:to>
      <cdr:x>0.15671</cdr:x>
      <cdr:y>0.65471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23246" y="2052344"/>
          <a:ext cx="0" cy="4452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0.74378</cdr:x>
      <cdr:y>0.41199</cdr:y>
    </cdr:from>
    <cdr:to>
      <cdr:x>0.74378</cdr:x>
      <cdr:y>0.52734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31055" y="1571634"/>
          <a:ext cx="0" cy="4400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0.2818</cdr:x>
      <cdr:y>0.71109</cdr:y>
    </cdr:from>
    <cdr:to>
      <cdr:x>0.28225</cdr:x>
      <cdr:y>0.79854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19841" y="2611037"/>
          <a:ext cx="3226" cy="3211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0.20854</cdr:x>
      <cdr:y>0.7775</cdr:y>
    </cdr:from>
    <cdr:to>
      <cdr:x>0.20997</cdr:x>
      <cdr:y>0.87541</cdr:y>
    </cdr:to>
    <cdr:sp macro="" textlink="">
      <cdr:nvSpPr>
        <cdr:cNvPr id="10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94696" y="2854895"/>
          <a:ext cx="10250" cy="3595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0.18592</cdr:x>
      <cdr:y>0.79706</cdr:y>
    </cdr:from>
    <cdr:to>
      <cdr:x>0.3919</cdr:x>
      <cdr:y>0.86532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2558" y="2926724"/>
          <a:ext cx="1476375" cy="250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GB" sz="1100" b="0" i="0" baseline="0">
              <a:effectLst/>
              <a:latin typeface="+mn-lt"/>
              <a:ea typeface="+mn-ea"/>
              <a:cs typeface="+mn-cs"/>
            </a:rPr>
            <a:t>Average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0.07618</cdr:x>
      <cdr:y>0.85521</cdr:y>
    </cdr:from>
    <cdr:to>
      <cdr:x>0.68931</cdr:x>
      <cdr:y>0.9587</cdr:y>
    </cdr:to>
    <cdr:sp macro="" textlink="">
      <cdr:nvSpPr>
        <cdr:cNvPr id="1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2" y="3262433"/>
          <a:ext cx="4394648" cy="394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10% </a:t>
          </a:r>
          <a:r>
            <a:rPr lang="en-GB" sz="1100" b="0" i="0" baseline="0">
              <a:effectLst/>
              <a:latin typeface="+mn-lt"/>
              <a:ea typeface="+mn-ea"/>
              <a:cs typeface="+mn-cs"/>
            </a:rPr>
            <a:t>of the stations have concentrations below this line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0.07752</cdr:x>
      <cdr:y>0.46026</cdr:y>
    </cdr:from>
    <cdr:to>
      <cdr:x>0.69065</cdr:x>
      <cdr:y>0.56375</cdr:y>
    </cdr:to>
    <cdr:sp macro="" textlink="">
      <cdr:nvSpPr>
        <cdr:cNvPr id="1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625" y="1755775"/>
          <a:ext cx="4394648" cy="394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90% </a:t>
          </a:r>
          <a:r>
            <a:rPr lang="en-GB" sz="1100" b="0" i="0" baseline="0">
              <a:effectLst/>
              <a:latin typeface="+mn-lt"/>
              <a:ea typeface="+mn-ea"/>
              <a:cs typeface="+mn-cs"/>
            </a:rPr>
            <a:t>of the stations have concentrations below this line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0.68217</cdr:x>
      <cdr:y>0.35789</cdr:y>
    </cdr:from>
    <cdr:to>
      <cdr:x>0.86166</cdr:x>
      <cdr:y>0.44794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9500" y="1365250"/>
          <a:ext cx="1286522" cy="343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Limit </a:t>
          </a:r>
          <a:r>
            <a:rPr lang="en-GB" sz="1025" b="0" i="0" u="none" strike="noStrike" baseline="0">
              <a:solidFill>
                <a:srgbClr val="000000"/>
              </a:solidFill>
              <a:latin typeface="Verdana"/>
            </a:rPr>
            <a:t>value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10633</xdr:colOff>
      <xdr:row>1</xdr:row>
      <xdr:rowOff>155058</xdr:rowOff>
    </xdr:from>
    <xdr:to>
      <xdr:col>27</xdr:col>
      <xdr:colOff>467390</xdr:colOff>
      <xdr:row>12</xdr:row>
      <xdr:rowOff>245657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12183</xdr:colOff>
      <xdr:row>13</xdr:row>
      <xdr:rowOff>284202</xdr:rowOff>
    </xdr:from>
    <xdr:to>
      <xdr:col>27</xdr:col>
      <xdr:colOff>420872</xdr:colOff>
      <xdr:row>30</xdr:row>
      <xdr:rowOff>22152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577036</xdr:colOff>
      <xdr:row>26</xdr:row>
      <xdr:rowOff>95914</xdr:rowOff>
    </xdr:from>
    <xdr:to>
      <xdr:col>5</xdr:col>
      <xdr:colOff>609156</xdr:colOff>
      <xdr:row>42</xdr:row>
      <xdr:rowOff>143982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122939</xdr:colOff>
      <xdr:row>28</xdr:row>
      <xdr:rowOff>151290</xdr:rowOff>
    </xdr:from>
    <xdr:to>
      <xdr:col>15</xdr:col>
      <xdr:colOff>465176</xdr:colOff>
      <xdr:row>44</xdr:row>
      <xdr:rowOff>188283</xdr:rowOff>
    </xdr:to>
    <xdr:graphicFrame macro="">
      <xdr:nvGraphicFramePr>
        <xdr:cNvPr id="10" name="Chart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tabSelected="1" workbookViewId="0">
      <selection activeCell="K30" sqref="K30"/>
    </sheetView>
  </sheetViews>
  <sheetFormatPr defaultRowHeight="15" x14ac:dyDescent="0.25"/>
  <cols>
    <col min="1" max="1" width="5.140625" customWidth="1"/>
    <col min="2" max="2" width="13" customWidth="1"/>
    <col min="3" max="3" width="18.85546875" customWidth="1"/>
  </cols>
  <sheetData>
    <row r="1" spans="2:18" ht="18" x14ac:dyDescent="0.35">
      <c r="B1" s="49" t="s">
        <v>55</v>
      </c>
    </row>
    <row r="2" spans="2:18" x14ac:dyDescent="0.25">
      <c r="B2" s="49" t="s">
        <v>53</v>
      </c>
    </row>
    <row r="3" spans="2:18" ht="15.75" thickBot="1" x14ac:dyDescent="0.3"/>
    <row r="4" spans="2:18" ht="27" thickBot="1" x14ac:dyDescent="0.3">
      <c r="B4" s="39" t="s">
        <v>46</v>
      </c>
      <c r="C4" s="40" t="s">
        <v>52</v>
      </c>
      <c r="D4" s="41" t="s">
        <v>51</v>
      </c>
      <c r="E4" s="20">
        <v>2004</v>
      </c>
      <c r="F4" s="20">
        <v>2005</v>
      </c>
      <c r="G4" s="20">
        <v>2006</v>
      </c>
      <c r="H4" s="20">
        <v>2007</v>
      </c>
      <c r="I4" s="20">
        <v>2008</v>
      </c>
      <c r="J4" s="20">
        <v>2009</v>
      </c>
      <c r="K4" s="20">
        <v>2010</v>
      </c>
      <c r="L4" s="20">
        <v>2011</v>
      </c>
      <c r="M4" s="20">
        <v>2012</v>
      </c>
      <c r="N4" s="79">
        <v>2013</v>
      </c>
      <c r="O4" s="84">
        <v>2014</v>
      </c>
      <c r="P4" s="79">
        <v>2015</v>
      </c>
      <c r="Q4" s="103">
        <v>2016</v>
      </c>
      <c r="R4" s="94">
        <v>2017</v>
      </c>
    </row>
    <row r="5" spans="2:18" x14ac:dyDescent="0.25">
      <c r="B5" s="134" t="s">
        <v>7</v>
      </c>
      <c r="C5" s="25" t="s">
        <v>16</v>
      </c>
      <c r="D5" s="85" t="s">
        <v>30</v>
      </c>
      <c r="E5" s="2">
        <v>53</v>
      </c>
      <c r="F5" s="2">
        <v>64</v>
      </c>
      <c r="G5" s="3">
        <v>130</v>
      </c>
      <c r="H5" s="3">
        <v>91</v>
      </c>
      <c r="I5" s="3">
        <v>34</v>
      </c>
      <c r="J5" s="3">
        <v>32</v>
      </c>
      <c r="K5" s="9">
        <v>29</v>
      </c>
      <c r="L5" s="9">
        <v>15</v>
      </c>
      <c r="M5" s="9"/>
      <c r="N5" s="83">
        <v>3</v>
      </c>
      <c r="O5" s="95">
        <v>6.0790833329999998</v>
      </c>
      <c r="P5" s="83">
        <v>6.65</v>
      </c>
      <c r="Q5" s="83">
        <v>15.07</v>
      </c>
      <c r="R5" s="10">
        <v>11.28</v>
      </c>
    </row>
    <row r="6" spans="2:18" x14ac:dyDescent="0.25">
      <c r="B6" s="135"/>
      <c r="C6" s="26" t="s">
        <v>17</v>
      </c>
      <c r="D6" s="31" t="s">
        <v>30</v>
      </c>
      <c r="E6" s="4">
        <v>95</v>
      </c>
      <c r="F6" s="4">
        <v>92</v>
      </c>
      <c r="G6" s="5">
        <v>233</v>
      </c>
      <c r="H6" s="5">
        <v>123</v>
      </c>
      <c r="I6" s="5">
        <v>66</v>
      </c>
      <c r="J6" s="5"/>
      <c r="K6" s="11"/>
      <c r="L6" s="11"/>
      <c r="M6" s="11">
        <v>33</v>
      </c>
      <c r="N6" s="80"/>
      <c r="O6" s="11"/>
      <c r="P6" s="80"/>
      <c r="Q6" s="80">
        <v>3.37</v>
      </c>
      <c r="R6" s="12">
        <v>4.2</v>
      </c>
    </row>
    <row r="7" spans="2:18" x14ac:dyDescent="0.25">
      <c r="B7" s="135"/>
      <c r="C7" s="26" t="s">
        <v>18</v>
      </c>
      <c r="D7" s="31" t="s">
        <v>30</v>
      </c>
      <c r="E7" s="4">
        <v>66</v>
      </c>
      <c r="F7" s="4">
        <v>118</v>
      </c>
      <c r="G7" s="5">
        <v>234</v>
      </c>
      <c r="H7" s="5">
        <v>133</v>
      </c>
      <c r="I7" s="5">
        <v>44</v>
      </c>
      <c r="J7" s="5"/>
      <c r="K7" s="11"/>
      <c r="L7" s="11"/>
      <c r="M7" s="11">
        <v>35</v>
      </c>
      <c r="N7" s="80">
        <v>22</v>
      </c>
      <c r="O7" s="11">
        <v>20.100000000000001</v>
      </c>
      <c r="P7" s="80">
        <v>14.89</v>
      </c>
      <c r="Q7" s="80"/>
      <c r="R7" s="12"/>
    </row>
    <row r="8" spans="2:18" x14ac:dyDescent="0.25">
      <c r="B8" s="135"/>
      <c r="C8" s="26" t="s">
        <v>19</v>
      </c>
      <c r="D8" s="31" t="s">
        <v>30</v>
      </c>
      <c r="E8" s="4">
        <v>17</v>
      </c>
      <c r="F8" s="4"/>
      <c r="G8" s="5"/>
      <c r="H8" s="5">
        <v>52</v>
      </c>
      <c r="I8" s="5">
        <v>47</v>
      </c>
      <c r="J8" s="5">
        <v>103</v>
      </c>
      <c r="K8" s="11">
        <v>19</v>
      </c>
      <c r="L8" s="11">
        <v>7</v>
      </c>
      <c r="M8" s="11">
        <v>18</v>
      </c>
      <c r="N8" s="80">
        <v>20</v>
      </c>
      <c r="O8" s="11">
        <v>10.55</v>
      </c>
      <c r="P8" s="80">
        <v>16.55</v>
      </c>
      <c r="Q8" s="80">
        <v>6.9</v>
      </c>
      <c r="R8" s="12">
        <v>8.6999999999999993</v>
      </c>
    </row>
    <row r="9" spans="2:18" ht="15.75" thickBot="1" x14ac:dyDescent="0.3">
      <c r="B9" s="136"/>
      <c r="C9" s="27" t="s">
        <v>20</v>
      </c>
      <c r="D9" s="32" t="s">
        <v>30</v>
      </c>
      <c r="E9" s="7"/>
      <c r="F9" s="7"/>
      <c r="G9" s="8"/>
      <c r="H9" s="8"/>
      <c r="I9" s="8"/>
      <c r="J9" s="8"/>
      <c r="K9" s="13"/>
      <c r="L9" s="13"/>
      <c r="M9" s="13"/>
      <c r="N9" s="81"/>
      <c r="O9" s="13"/>
      <c r="P9" s="81"/>
      <c r="Q9" s="81"/>
      <c r="R9" s="14"/>
    </row>
    <row r="10" spans="2:18" x14ac:dyDescent="0.25">
      <c r="B10" s="134" t="s">
        <v>8</v>
      </c>
      <c r="C10" s="25" t="s">
        <v>21</v>
      </c>
      <c r="D10" s="85" t="s">
        <v>30</v>
      </c>
      <c r="E10" s="2">
        <v>63</v>
      </c>
      <c r="F10" s="2">
        <v>84</v>
      </c>
      <c r="G10" s="3">
        <v>72</v>
      </c>
      <c r="H10" s="3">
        <v>34</v>
      </c>
      <c r="I10" s="3"/>
      <c r="J10" s="3">
        <v>54</v>
      </c>
      <c r="K10" s="9"/>
      <c r="L10" s="9"/>
      <c r="M10" s="9"/>
      <c r="N10" s="83"/>
      <c r="O10" s="9"/>
      <c r="P10" s="83"/>
      <c r="Q10" s="83"/>
      <c r="R10" s="10"/>
    </row>
    <row r="11" spans="2:18" ht="15.75" thickBot="1" x14ac:dyDescent="0.3">
      <c r="B11" s="136"/>
      <c r="C11" s="27" t="s">
        <v>22</v>
      </c>
      <c r="D11" s="32" t="s">
        <v>30</v>
      </c>
      <c r="E11" s="7">
        <v>85</v>
      </c>
      <c r="F11" s="7">
        <v>68</v>
      </c>
      <c r="G11" s="8">
        <v>71</v>
      </c>
      <c r="H11" s="8">
        <v>46</v>
      </c>
      <c r="I11" s="8">
        <v>41</v>
      </c>
      <c r="J11" s="8">
        <v>39</v>
      </c>
      <c r="K11" s="13">
        <v>65</v>
      </c>
      <c r="L11" s="13">
        <v>16</v>
      </c>
      <c r="M11" s="13">
        <v>17</v>
      </c>
      <c r="N11" s="81">
        <v>13</v>
      </c>
      <c r="O11" s="13">
        <v>6.96</v>
      </c>
      <c r="P11" s="81">
        <v>9.16</v>
      </c>
      <c r="Q11" s="81">
        <v>9.36</v>
      </c>
      <c r="R11" s="14">
        <v>9.57</v>
      </c>
    </row>
    <row r="12" spans="2:18" ht="26.25" thickBot="1" x14ac:dyDescent="0.3">
      <c r="B12" s="28" t="s">
        <v>9</v>
      </c>
      <c r="C12" s="29" t="s">
        <v>23</v>
      </c>
      <c r="D12" s="33" t="s">
        <v>30</v>
      </c>
      <c r="E12" s="16">
        <v>49</v>
      </c>
      <c r="F12" s="16">
        <v>56</v>
      </c>
      <c r="G12" s="17">
        <v>92</v>
      </c>
      <c r="H12" s="17">
        <v>60</v>
      </c>
      <c r="I12" s="17">
        <v>38</v>
      </c>
      <c r="J12" s="17">
        <v>37</v>
      </c>
      <c r="K12" s="18">
        <v>26</v>
      </c>
      <c r="L12" s="18">
        <v>14</v>
      </c>
      <c r="M12" s="18"/>
      <c r="N12" s="82">
        <v>13</v>
      </c>
      <c r="O12" s="18">
        <v>6.58</v>
      </c>
      <c r="P12" s="82">
        <v>13.85</v>
      </c>
      <c r="Q12" s="82">
        <v>7.35</v>
      </c>
      <c r="R12" s="19">
        <v>7.48</v>
      </c>
    </row>
    <row r="13" spans="2:18" ht="26.25" thickBot="1" x14ac:dyDescent="0.3">
      <c r="B13" s="28" t="s">
        <v>10</v>
      </c>
      <c r="C13" s="29" t="s">
        <v>24</v>
      </c>
      <c r="D13" s="33" t="s">
        <v>30</v>
      </c>
      <c r="E13" s="16">
        <v>49</v>
      </c>
      <c r="F13" s="16">
        <v>70</v>
      </c>
      <c r="G13" s="17"/>
      <c r="H13" s="17">
        <v>54</v>
      </c>
      <c r="I13" s="17">
        <v>60</v>
      </c>
      <c r="J13" s="17">
        <v>61</v>
      </c>
      <c r="K13" s="18"/>
      <c r="L13" s="18"/>
      <c r="M13" s="18"/>
      <c r="N13" s="82"/>
      <c r="O13" s="18"/>
      <c r="P13" s="82"/>
      <c r="Q13" s="82">
        <v>4.8</v>
      </c>
      <c r="R13" s="19">
        <v>8.99</v>
      </c>
    </row>
    <row r="14" spans="2:18" ht="26.25" thickBot="1" x14ac:dyDescent="0.3">
      <c r="B14" s="28" t="s">
        <v>11</v>
      </c>
      <c r="C14" s="29" t="s">
        <v>25</v>
      </c>
      <c r="D14" s="15" t="s">
        <v>0</v>
      </c>
      <c r="E14" s="16">
        <v>32</v>
      </c>
      <c r="F14" s="16">
        <v>28</v>
      </c>
      <c r="G14" s="17">
        <v>52</v>
      </c>
      <c r="H14" s="17">
        <v>73</v>
      </c>
      <c r="I14" s="17">
        <v>54</v>
      </c>
      <c r="J14" s="17">
        <v>39</v>
      </c>
      <c r="K14" s="18">
        <v>40</v>
      </c>
      <c r="L14" s="18">
        <v>20</v>
      </c>
      <c r="M14" s="18">
        <v>14</v>
      </c>
      <c r="N14" s="82">
        <v>20</v>
      </c>
      <c r="O14" s="18">
        <v>23.95</v>
      </c>
      <c r="P14" s="82"/>
      <c r="Q14" s="82">
        <v>3.77</v>
      </c>
      <c r="R14" s="19">
        <v>9.76</v>
      </c>
    </row>
    <row r="15" spans="2:18" ht="26.25" thickBot="1" x14ac:dyDescent="0.3">
      <c r="B15" s="28" t="s">
        <v>12</v>
      </c>
      <c r="C15" s="29" t="s">
        <v>26</v>
      </c>
      <c r="D15" s="15" t="s">
        <v>0</v>
      </c>
      <c r="E15" s="16">
        <v>64</v>
      </c>
      <c r="F15" s="16">
        <v>49</v>
      </c>
      <c r="G15" s="17">
        <v>57</v>
      </c>
      <c r="H15" s="17">
        <v>42</v>
      </c>
      <c r="I15" s="17">
        <v>63</v>
      </c>
      <c r="J15" s="17">
        <v>122</v>
      </c>
      <c r="K15" s="18">
        <v>20</v>
      </c>
      <c r="L15" s="18"/>
      <c r="M15" s="18"/>
      <c r="N15" s="82">
        <v>2</v>
      </c>
      <c r="O15" s="18">
        <v>3.36</v>
      </c>
      <c r="P15" s="82">
        <v>3.81</v>
      </c>
      <c r="Q15" s="82">
        <v>1.83</v>
      </c>
      <c r="R15" s="19">
        <v>5.15</v>
      </c>
    </row>
    <row r="16" spans="2:18" x14ac:dyDescent="0.25">
      <c r="B16" s="134" t="s">
        <v>13</v>
      </c>
      <c r="C16" s="25" t="s">
        <v>27</v>
      </c>
      <c r="D16" s="1" t="s">
        <v>0</v>
      </c>
      <c r="E16" s="2">
        <v>64</v>
      </c>
      <c r="F16" s="2">
        <v>68</v>
      </c>
      <c r="G16" s="3">
        <v>61</v>
      </c>
      <c r="H16" s="3">
        <v>42</v>
      </c>
      <c r="I16" s="3">
        <v>55</v>
      </c>
      <c r="J16" s="3">
        <v>41</v>
      </c>
      <c r="K16" s="9">
        <v>46</v>
      </c>
      <c r="L16" s="9">
        <v>28</v>
      </c>
      <c r="M16" s="9"/>
      <c r="N16" s="83">
        <v>14</v>
      </c>
      <c r="O16" s="9">
        <v>14.1</v>
      </c>
      <c r="P16" s="83">
        <v>17.22</v>
      </c>
      <c r="Q16" s="83">
        <v>18.88</v>
      </c>
      <c r="R16" s="10">
        <v>12.36</v>
      </c>
    </row>
    <row r="17" spans="2:18" ht="15.75" thickBot="1" x14ac:dyDescent="0.3">
      <c r="B17" s="136"/>
      <c r="C17" s="27" t="s">
        <v>28</v>
      </c>
      <c r="D17" s="6" t="s">
        <v>0</v>
      </c>
      <c r="E17" s="7">
        <v>14</v>
      </c>
      <c r="F17" s="7">
        <v>23</v>
      </c>
      <c r="G17" s="8">
        <v>30</v>
      </c>
      <c r="H17" s="8">
        <v>30</v>
      </c>
      <c r="I17" s="8">
        <v>21</v>
      </c>
      <c r="J17" s="8">
        <v>20</v>
      </c>
      <c r="K17" s="13">
        <v>23</v>
      </c>
      <c r="L17" s="13">
        <v>6</v>
      </c>
      <c r="M17" s="13">
        <v>6</v>
      </c>
      <c r="N17" s="81"/>
      <c r="O17" s="13"/>
      <c r="P17" s="81"/>
      <c r="Q17" s="81">
        <v>16.420000000000002</v>
      </c>
      <c r="R17" s="14">
        <v>13.81</v>
      </c>
    </row>
    <row r="18" spans="2:18" ht="26.25" thickBot="1" x14ac:dyDescent="0.3">
      <c r="B18" s="28" t="s">
        <v>14</v>
      </c>
      <c r="C18" s="29" t="s">
        <v>29</v>
      </c>
      <c r="D18" s="15" t="s">
        <v>0</v>
      </c>
      <c r="E18" s="16"/>
      <c r="F18" s="16">
        <v>79</v>
      </c>
      <c r="G18" s="16">
        <v>97</v>
      </c>
      <c r="H18" s="16">
        <v>118</v>
      </c>
      <c r="I18" s="17">
        <v>42</v>
      </c>
      <c r="J18" s="17">
        <v>14</v>
      </c>
      <c r="K18" s="18">
        <v>18</v>
      </c>
      <c r="L18" s="18">
        <v>9</v>
      </c>
      <c r="M18" s="18">
        <v>6</v>
      </c>
      <c r="N18" s="82">
        <v>13</v>
      </c>
      <c r="O18" s="18">
        <v>8.7200000000000006</v>
      </c>
      <c r="P18" s="82">
        <v>4.17</v>
      </c>
      <c r="Q18" s="82">
        <v>3.94</v>
      </c>
      <c r="R18" s="19">
        <v>4.96</v>
      </c>
    </row>
    <row r="19" spans="2:18" x14ac:dyDescent="0.25">
      <c r="Q19" s="98"/>
      <c r="R19" s="98"/>
    </row>
    <row r="20" spans="2:18" ht="25.5" x14ac:dyDescent="0.25">
      <c r="B20" s="30" t="s">
        <v>15</v>
      </c>
      <c r="C20" s="22"/>
      <c r="Q20" s="98"/>
      <c r="R20" s="98"/>
    </row>
    <row r="21" spans="2:18" ht="15.75" thickBot="1" x14ac:dyDescent="0.3">
      <c r="B21" s="22"/>
      <c r="C21" s="22"/>
      <c r="Q21" s="98"/>
      <c r="R21" s="98"/>
    </row>
    <row r="22" spans="2:18" x14ac:dyDescent="0.25">
      <c r="B22" s="42" t="s">
        <v>4</v>
      </c>
      <c r="C22" s="43" t="s">
        <v>5</v>
      </c>
      <c r="D22" s="44"/>
      <c r="E22" s="9">
        <v>125</v>
      </c>
      <c r="F22" s="9">
        <v>125</v>
      </c>
      <c r="G22" s="9">
        <v>125</v>
      </c>
      <c r="H22" s="9">
        <v>125</v>
      </c>
      <c r="I22" s="9">
        <v>125</v>
      </c>
      <c r="J22" s="9">
        <v>125</v>
      </c>
      <c r="K22" s="9">
        <v>125</v>
      </c>
      <c r="L22" s="9">
        <v>125</v>
      </c>
      <c r="M22" s="9">
        <v>125</v>
      </c>
      <c r="N22" s="9">
        <v>125</v>
      </c>
      <c r="O22" s="9">
        <v>125</v>
      </c>
      <c r="P22" s="9">
        <v>125</v>
      </c>
      <c r="Q22" s="9">
        <v>125</v>
      </c>
      <c r="R22" s="10">
        <v>125</v>
      </c>
    </row>
    <row r="23" spans="2:18" x14ac:dyDescent="0.25">
      <c r="B23" s="45" t="s">
        <v>1</v>
      </c>
      <c r="C23" s="23" t="s">
        <v>6</v>
      </c>
      <c r="D23" s="21"/>
      <c r="E23" s="21">
        <f t="shared" ref="E23:R23" si="0">AVERAGE(E5:E18)</f>
        <v>54.25</v>
      </c>
      <c r="F23" s="21">
        <f t="shared" si="0"/>
        <v>66.583333333333329</v>
      </c>
      <c r="G23" s="21">
        <f t="shared" si="0"/>
        <v>102.63636363636364</v>
      </c>
      <c r="H23" s="21">
        <f t="shared" si="0"/>
        <v>69.07692307692308</v>
      </c>
      <c r="I23" s="21">
        <f t="shared" si="0"/>
        <v>47.083333333333336</v>
      </c>
      <c r="J23" s="21">
        <f t="shared" si="0"/>
        <v>51.090909090909093</v>
      </c>
      <c r="K23" s="21">
        <f t="shared" si="0"/>
        <v>31.777777777777779</v>
      </c>
      <c r="L23" s="21">
        <f t="shared" si="0"/>
        <v>14.375</v>
      </c>
      <c r="M23" s="21">
        <f t="shared" si="0"/>
        <v>18.428571428571427</v>
      </c>
      <c r="N23" s="21">
        <f t="shared" si="0"/>
        <v>13.333333333333334</v>
      </c>
      <c r="O23" s="21">
        <f t="shared" si="0"/>
        <v>11.155453703666666</v>
      </c>
      <c r="P23" s="21">
        <f t="shared" si="0"/>
        <v>10.7875</v>
      </c>
      <c r="Q23" s="11">
        <f t="shared" si="0"/>
        <v>8.3354545454545459</v>
      </c>
      <c r="R23" s="12">
        <f t="shared" si="0"/>
        <v>8.7509090909090919</v>
      </c>
    </row>
    <row r="24" spans="2:18" x14ac:dyDescent="0.25">
      <c r="B24" s="45" t="s">
        <v>2</v>
      </c>
      <c r="C24" s="24">
        <v>0.1</v>
      </c>
      <c r="D24" s="21"/>
      <c r="E24" s="21">
        <f t="shared" ref="E24:R24" si="1">PERCENTILE(E5:E18, 0.1)</f>
        <v>18.5</v>
      </c>
      <c r="F24" s="21">
        <f t="shared" si="1"/>
        <v>30.1</v>
      </c>
      <c r="G24" s="21">
        <f t="shared" si="1"/>
        <v>52</v>
      </c>
      <c r="H24" s="21">
        <f t="shared" si="1"/>
        <v>35.6</v>
      </c>
      <c r="I24" s="21">
        <f t="shared" si="1"/>
        <v>34.4</v>
      </c>
      <c r="J24" s="21">
        <f t="shared" si="1"/>
        <v>20</v>
      </c>
      <c r="K24" s="21">
        <f t="shared" si="1"/>
        <v>18.8</v>
      </c>
      <c r="L24" s="21">
        <f t="shared" si="1"/>
        <v>6.7</v>
      </c>
      <c r="M24" s="21">
        <f t="shared" si="1"/>
        <v>6</v>
      </c>
      <c r="N24" s="21">
        <f t="shared" si="1"/>
        <v>2.8</v>
      </c>
      <c r="O24" s="96">
        <f t="shared" si="1"/>
        <v>5.5352666664000001</v>
      </c>
      <c r="P24" s="96">
        <f t="shared" si="1"/>
        <v>4.0620000000000003</v>
      </c>
      <c r="Q24" s="104">
        <f t="shared" si="1"/>
        <v>3.37</v>
      </c>
      <c r="R24" s="99">
        <f t="shared" si="1"/>
        <v>4.96</v>
      </c>
    </row>
    <row r="25" spans="2:18" ht="15.75" thickBot="1" x14ac:dyDescent="0.3">
      <c r="B25" s="46" t="s">
        <v>3</v>
      </c>
      <c r="C25" s="47">
        <v>0.9</v>
      </c>
      <c r="D25" s="48"/>
      <c r="E25" s="48">
        <f t="shared" ref="E25:R25" si="2">PERCENTILE(E5:E18, 0.9)</f>
        <v>83.100000000000009</v>
      </c>
      <c r="F25" s="48">
        <f t="shared" si="2"/>
        <v>91.2</v>
      </c>
      <c r="G25" s="48">
        <f t="shared" si="2"/>
        <v>233</v>
      </c>
      <c r="H25" s="48">
        <f t="shared" si="2"/>
        <v>122</v>
      </c>
      <c r="I25" s="48">
        <f t="shared" si="2"/>
        <v>62.7</v>
      </c>
      <c r="J25" s="48">
        <f t="shared" si="2"/>
        <v>103</v>
      </c>
      <c r="K25" s="48">
        <f t="shared" si="2"/>
        <v>49.799999999999983</v>
      </c>
      <c r="L25" s="48">
        <f t="shared" si="2"/>
        <v>22.4</v>
      </c>
      <c r="M25" s="48">
        <f t="shared" si="2"/>
        <v>33.799999999999997</v>
      </c>
      <c r="N25" s="48">
        <f t="shared" si="2"/>
        <v>20.399999999999999</v>
      </c>
      <c r="O25" s="97">
        <f t="shared" si="2"/>
        <v>20.869999999999997</v>
      </c>
      <c r="P25" s="97">
        <f t="shared" si="2"/>
        <v>16.751000000000001</v>
      </c>
      <c r="Q25" s="105">
        <f t="shared" si="2"/>
        <v>16.420000000000002</v>
      </c>
      <c r="R25" s="100">
        <f t="shared" si="2"/>
        <v>12.36</v>
      </c>
    </row>
    <row r="28" spans="2:18" x14ac:dyDescent="0.25">
      <c r="B28" s="78" t="s">
        <v>59</v>
      </c>
    </row>
    <row r="29" spans="2:18" x14ac:dyDescent="0.25">
      <c r="B29" t="s">
        <v>61</v>
      </c>
    </row>
  </sheetData>
  <mergeCells count="3">
    <mergeCell ref="B5:B9"/>
    <mergeCell ref="B10:B11"/>
    <mergeCell ref="B16:B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B1" zoomScale="86" zoomScaleNormal="86" workbookViewId="0"/>
  </sheetViews>
  <sheetFormatPr defaultRowHeight="15" x14ac:dyDescent="0.25"/>
  <cols>
    <col min="1" max="1" width="20.7109375" style="22" customWidth="1"/>
    <col min="2" max="2" width="23.140625" style="22" customWidth="1"/>
    <col min="3" max="3" width="22.28515625" style="22" customWidth="1"/>
    <col min="4" max="254" width="9.140625" style="22"/>
    <col min="255" max="255" width="20" style="22" customWidth="1"/>
    <col min="256" max="256" width="22.28515625" style="22" customWidth="1"/>
    <col min="257" max="257" width="20.42578125" style="22" customWidth="1"/>
    <col min="258" max="272" width="9.140625" style="22"/>
    <col min="273" max="273" width="11.140625" style="22" customWidth="1"/>
    <col min="274" max="510" width="9.140625" style="22"/>
    <col min="511" max="511" width="20" style="22" customWidth="1"/>
    <col min="512" max="512" width="22.28515625" style="22" customWidth="1"/>
    <col min="513" max="513" width="20.42578125" style="22" customWidth="1"/>
    <col min="514" max="528" width="9.140625" style="22"/>
    <col min="529" max="529" width="11.140625" style="22" customWidth="1"/>
    <col min="530" max="766" width="9.140625" style="22"/>
    <col min="767" max="767" width="20" style="22" customWidth="1"/>
    <col min="768" max="768" width="22.28515625" style="22" customWidth="1"/>
    <col min="769" max="769" width="20.42578125" style="22" customWidth="1"/>
    <col min="770" max="784" width="9.140625" style="22"/>
    <col min="785" max="785" width="11.140625" style="22" customWidth="1"/>
    <col min="786" max="1022" width="9.140625" style="22"/>
    <col min="1023" max="1023" width="20" style="22" customWidth="1"/>
    <col min="1024" max="1024" width="22.28515625" style="22" customWidth="1"/>
    <col min="1025" max="1025" width="20.42578125" style="22" customWidth="1"/>
    <col min="1026" max="1040" width="9.140625" style="22"/>
    <col min="1041" max="1041" width="11.140625" style="22" customWidth="1"/>
    <col min="1042" max="1278" width="9.140625" style="22"/>
    <col min="1279" max="1279" width="20" style="22" customWidth="1"/>
    <col min="1280" max="1280" width="22.28515625" style="22" customWidth="1"/>
    <col min="1281" max="1281" width="20.42578125" style="22" customWidth="1"/>
    <col min="1282" max="1296" width="9.140625" style="22"/>
    <col min="1297" max="1297" width="11.140625" style="22" customWidth="1"/>
    <col min="1298" max="1534" width="9.140625" style="22"/>
    <col min="1535" max="1535" width="20" style="22" customWidth="1"/>
    <col min="1536" max="1536" width="22.28515625" style="22" customWidth="1"/>
    <col min="1537" max="1537" width="20.42578125" style="22" customWidth="1"/>
    <col min="1538" max="1552" width="9.140625" style="22"/>
    <col min="1553" max="1553" width="11.140625" style="22" customWidth="1"/>
    <col min="1554" max="1790" width="9.140625" style="22"/>
    <col min="1791" max="1791" width="20" style="22" customWidth="1"/>
    <col min="1792" max="1792" width="22.28515625" style="22" customWidth="1"/>
    <col min="1793" max="1793" width="20.42578125" style="22" customWidth="1"/>
    <col min="1794" max="1808" width="9.140625" style="22"/>
    <col min="1809" max="1809" width="11.140625" style="22" customWidth="1"/>
    <col min="1810" max="2046" width="9.140625" style="22"/>
    <col min="2047" max="2047" width="20" style="22" customWidth="1"/>
    <col min="2048" max="2048" width="22.28515625" style="22" customWidth="1"/>
    <col min="2049" max="2049" width="20.42578125" style="22" customWidth="1"/>
    <col min="2050" max="2064" width="9.140625" style="22"/>
    <col min="2065" max="2065" width="11.140625" style="22" customWidth="1"/>
    <col min="2066" max="2302" width="9.140625" style="22"/>
    <col min="2303" max="2303" width="20" style="22" customWidth="1"/>
    <col min="2304" max="2304" width="22.28515625" style="22" customWidth="1"/>
    <col min="2305" max="2305" width="20.42578125" style="22" customWidth="1"/>
    <col min="2306" max="2320" width="9.140625" style="22"/>
    <col min="2321" max="2321" width="11.140625" style="22" customWidth="1"/>
    <col min="2322" max="2558" width="9.140625" style="22"/>
    <col min="2559" max="2559" width="20" style="22" customWidth="1"/>
    <col min="2560" max="2560" width="22.28515625" style="22" customWidth="1"/>
    <col min="2561" max="2561" width="20.42578125" style="22" customWidth="1"/>
    <col min="2562" max="2576" width="9.140625" style="22"/>
    <col min="2577" max="2577" width="11.140625" style="22" customWidth="1"/>
    <col min="2578" max="2814" width="9.140625" style="22"/>
    <col min="2815" max="2815" width="20" style="22" customWidth="1"/>
    <col min="2816" max="2816" width="22.28515625" style="22" customWidth="1"/>
    <col min="2817" max="2817" width="20.42578125" style="22" customWidth="1"/>
    <col min="2818" max="2832" width="9.140625" style="22"/>
    <col min="2833" max="2833" width="11.140625" style="22" customWidth="1"/>
    <col min="2834" max="3070" width="9.140625" style="22"/>
    <col min="3071" max="3071" width="20" style="22" customWidth="1"/>
    <col min="3072" max="3072" width="22.28515625" style="22" customWidth="1"/>
    <col min="3073" max="3073" width="20.42578125" style="22" customWidth="1"/>
    <col min="3074" max="3088" width="9.140625" style="22"/>
    <col min="3089" max="3089" width="11.140625" style="22" customWidth="1"/>
    <col min="3090" max="3326" width="9.140625" style="22"/>
    <col min="3327" max="3327" width="20" style="22" customWidth="1"/>
    <col min="3328" max="3328" width="22.28515625" style="22" customWidth="1"/>
    <col min="3329" max="3329" width="20.42578125" style="22" customWidth="1"/>
    <col min="3330" max="3344" width="9.140625" style="22"/>
    <col min="3345" max="3345" width="11.140625" style="22" customWidth="1"/>
    <col min="3346" max="3582" width="9.140625" style="22"/>
    <col min="3583" max="3583" width="20" style="22" customWidth="1"/>
    <col min="3584" max="3584" width="22.28515625" style="22" customWidth="1"/>
    <col min="3585" max="3585" width="20.42578125" style="22" customWidth="1"/>
    <col min="3586" max="3600" width="9.140625" style="22"/>
    <col min="3601" max="3601" width="11.140625" style="22" customWidth="1"/>
    <col min="3602" max="3838" width="9.140625" style="22"/>
    <col min="3839" max="3839" width="20" style="22" customWidth="1"/>
    <col min="3840" max="3840" width="22.28515625" style="22" customWidth="1"/>
    <col min="3841" max="3841" width="20.42578125" style="22" customWidth="1"/>
    <col min="3842" max="3856" width="9.140625" style="22"/>
    <col min="3857" max="3857" width="11.140625" style="22" customWidth="1"/>
    <col min="3858" max="4094" width="9.140625" style="22"/>
    <col min="4095" max="4095" width="20" style="22" customWidth="1"/>
    <col min="4096" max="4096" width="22.28515625" style="22" customWidth="1"/>
    <col min="4097" max="4097" width="20.42578125" style="22" customWidth="1"/>
    <col min="4098" max="4112" width="9.140625" style="22"/>
    <col min="4113" max="4113" width="11.140625" style="22" customWidth="1"/>
    <col min="4114" max="4350" width="9.140625" style="22"/>
    <col min="4351" max="4351" width="20" style="22" customWidth="1"/>
    <col min="4352" max="4352" width="22.28515625" style="22" customWidth="1"/>
    <col min="4353" max="4353" width="20.42578125" style="22" customWidth="1"/>
    <col min="4354" max="4368" width="9.140625" style="22"/>
    <col min="4369" max="4369" width="11.140625" style="22" customWidth="1"/>
    <col min="4370" max="4606" width="9.140625" style="22"/>
    <col min="4607" max="4607" width="20" style="22" customWidth="1"/>
    <col min="4608" max="4608" width="22.28515625" style="22" customWidth="1"/>
    <col min="4609" max="4609" width="20.42578125" style="22" customWidth="1"/>
    <col min="4610" max="4624" width="9.140625" style="22"/>
    <col min="4625" max="4625" width="11.140625" style="22" customWidth="1"/>
    <col min="4626" max="4862" width="9.140625" style="22"/>
    <col min="4863" max="4863" width="20" style="22" customWidth="1"/>
    <col min="4864" max="4864" width="22.28515625" style="22" customWidth="1"/>
    <col min="4865" max="4865" width="20.42578125" style="22" customWidth="1"/>
    <col min="4866" max="4880" width="9.140625" style="22"/>
    <col min="4881" max="4881" width="11.140625" style="22" customWidth="1"/>
    <col min="4882" max="5118" width="9.140625" style="22"/>
    <col min="5119" max="5119" width="20" style="22" customWidth="1"/>
    <col min="5120" max="5120" width="22.28515625" style="22" customWidth="1"/>
    <col min="5121" max="5121" width="20.42578125" style="22" customWidth="1"/>
    <col min="5122" max="5136" width="9.140625" style="22"/>
    <col min="5137" max="5137" width="11.140625" style="22" customWidth="1"/>
    <col min="5138" max="5374" width="9.140625" style="22"/>
    <col min="5375" max="5375" width="20" style="22" customWidth="1"/>
    <col min="5376" max="5376" width="22.28515625" style="22" customWidth="1"/>
    <col min="5377" max="5377" width="20.42578125" style="22" customWidth="1"/>
    <col min="5378" max="5392" width="9.140625" style="22"/>
    <col min="5393" max="5393" width="11.140625" style="22" customWidth="1"/>
    <col min="5394" max="5630" width="9.140625" style="22"/>
    <col min="5631" max="5631" width="20" style="22" customWidth="1"/>
    <col min="5632" max="5632" width="22.28515625" style="22" customWidth="1"/>
    <col min="5633" max="5633" width="20.42578125" style="22" customWidth="1"/>
    <col min="5634" max="5648" width="9.140625" style="22"/>
    <col min="5649" max="5649" width="11.140625" style="22" customWidth="1"/>
    <col min="5650" max="5886" width="9.140625" style="22"/>
    <col min="5887" max="5887" width="20" style="22" customWidth="1"/>
    <col min="5888" max="5888" width="22.28515625" style="22" customWidth="1"/>
    <col min="5889" max="5889" width="20.42578125" style="22" customWidth="1"/>
    <col min="5890" max="5904" width="9.140625" style="22"/>
    <col min="5905" max="5905" width="11.140625" style="22" customWidth="1"/>
    <col min="5906" max="6142" width="9.140625" style="22"/>
    <col min="6143" max="6143" width="20" style="22" customWidth="1"/>
    <col min="6144" max="6144" width="22.28515625" style="22" customWidth="1"/>
    <col min="6145" max="6145" width="20.42578125" style="22" customWidth="1"/>
    <col min="6146" max="6160" width="9.140625" style="22"/>
    <col min="6161" max="6161" width="11.140625" style="22" customWidth="1"/>
    <col min="6162" max="6398" width="9.140625" style="22"/>
    <col min="6399" max="6399" width="20" style="22" customWidth="1"/>
    <col min="6400" max="6400" width="22.28515625" style="22" customWidth="1"/>
    <col min="6401" max="6401" width="20.42578125" style="22" customWidth="1"/>
    <col min="6402" max="6416" width="9.140625" style="22"/>
    <col min="6417" max="6417" width="11.140625" style="22" customWidth="1"/>
    <col min="6418" max="6654" width="9.140625" style="22"/>
    <col min="6655" max="6655" width="20" style="22" customWidth="1"/>
    <col min="6656" max="6656" width="22.28515625" style="22" customWidth="1"/>
    <col min="6657" max="6657" width="20.42578125" style="22" customWidth="1"/>
    <col min="6658" max="6672" width="9.140625" style="22"/>
    <col min="6673" max="6673" width="11.140625" style="22" customWidth="1"/>
    <col min="6674" max="6910" width="9.140625" style="22"/>
    <col min="6911" max="6911" width="20" style="22" customWidth="1"/>
    <col min="6912" max="6912" width="22.28515625" style="22" customWidth="1"/>
    <col min="6913" max="6913" width="20.42578125" style="22" customWidth="1"/>
    <col min="6914" max="6928" width="9.140625" style="22"/>
    <col min="6929" max="6929" width="11.140625" style="22" customWidth="1"/>
    <col min="6930" max="7166" width="9.140625" style="22"/>
    <col min="7167" max="7167" width="20" style="22" customWidth="1"/>
    <col min="7168" max="7168" width="22.28515625" style="22" customWidth="1"/>
    <col min="7169" max="7169" width="20.42578125" style="22" customWidth="1"/>
    <col min="7170" max="7184" width="9.140625" style="22"/>
    <col min="7185" max="7185" width="11.140625" style="22" customWidth="1"/>
    <col min="7186" max="7422" width="9.140625" style="22"/>
    <col min="7423" max="7423" width="20" style="22" customWidth="1"/>
    <col min="7424" max="7424" width="22.28515625" style="22" customWidth="1"/>
    <col min="7425" max="7425" width="20.42578125" style="22" customWidth="1"/>
    <col min="7426" max="7440" width="9.140625" style="22"/>
    <col min="7441" max="7441" width="11.140625" style="22" customWidth="1"/>
    <col min="7442" max="7678" width="9.140625" style="22"/>
    <col min="7679" max="7679" width="20" style="22" customWidth="1"/>
    <col min="7680" max="7680" width="22.28515625" style="22" customWidth="1"/>
    <col min="7681" max="7681" width="20.42578125" style="22" customWidth="1"/>
    <col min="7682" max="7696" width="9.140625" style="22"/>
    <col min="7697" max="7697" width="11.140625" style="22" customWidth="1"/>
    <col min="7698" max="7934" width="9.140625" style="22"/>
    <col min="7935" max="7935" width="20" style="22" customWidth="1"/>
    <col min="7936" max="7936" width="22.28515625" style="22" customWidth="1"/>
    <col min="7937" max="7937" width="20.42578125" style="22" customWidth="1"/>
    <col min="7938" max="7952" width="9.140625" style="22"/>
    <col min="7953" max="7953" width="11.140625" style="22" customWidth="1"/>
    <col min="7954" max="8190" width="9.140625" style="22"/>
    <col min="8191" max="8191" width="20" style="22" customWidth="1"/>
    <col min="8192" max="8192" width="22.28515625" style="22" customWidth="1"/>
    <col min="8193" max="8193" width="20.42578125" style="22" customWidth="1"/>
    <col min="8194" max="8208" width="9.140625" style="22"/>
    <col min="8209" max="8209" width="11.140625" style="22" customWidth="1"/>
    <col min="8210" max="8446" width="9.140625" style="22"/>
    <col min="8447" max="8447" width="20" style="22" customWidth="1"/>
    <col min="8448" max="8448" width="22.28515625" style="22" customWidth="1"/>
    <col min="8449" max="8449" width="20.42578125" style="22" customWidth="1"/>
    <col min="8450" max="8464" width="9.140625" style="22"/>
    <col min="8465" max="8465" width="11.140625" style="22" customWidth="1"/>
    <col min="8466" max="8702" width="9.140625" style="22"/>
    <col min="8703" max="8703" width="20" style="22" customWidth="1"/>
    <col min="8704" max="8704" width="22.28515625" style="22" customWidth="1"/>
    <col min="8705" max="8705" width="20.42578125" style="22" customWidth="1"/>
    <col min="8706" max="8720" width="9.140625" style="22"/>
    <col min="8721" max="8721" width="11.140625" style="22" customWidth="1"/>
    <col min="8722" max="8958" width="9.140625" style="22"/>
    <col min="8959" max="8959" width="20" style="22" customWidth="1"/>
    <col min="8960" max="8960" width="22.28515625" style="22" customWidth="1"/>
    <col min="8961" max="8961" width="20.42578125" style="22" customWidth="1"/>
    <col min="8962" max="8976" width="9.140625" style="22"/>
    <col min="8977" max="8977" width="11.140625" style="22" customWidth="1"/>
    <col min="8978" max="9214" width="9.140625" style="22"/>
    <col min="9215" max="9215" width="20" style="22" customWidth="1"/>
    <col min="9216" max="9216" width="22.28515625" style="22" customWidth="1"/>
    <col min="9217" max="9217" width="20.42578125" style="22" customWidth="1"/>
    <col min="9218" max="9232" width="9.140625" style="22"/>
    <col min="9233" max="9233" width="11.140625" style="22" customWidth="1"/>
    <col min="9234" max="9470" width="9.140625" style="22"/>
    <col min="9471" max="9471" width="20" style="22" customWidth="1"/>
    <col min="9472" max="9472" width="22.28515625" style="22" customWidth="1"/>
    <col min="9473" max="9473" width="20.42578125" style="22" customWidth="1"/>
    <col min="9474" max="9488" width="9.140625" style="22"/>
    <col min="9489" max="9489" width="11.140625" style="22" customWidth="1"/>
    <col min="9490" max="9726" width="9.140625" style="22"/>
    <col min="9727" max="9727" width="20" style="22" customWidth="1"/>
    <col min="9728" max="9728" width="22.28515625" style="22" customWidth="1"/>
    <col min="9729" max="9729" width="20.42578125" style="22" customWidth="1"/>
    <col min="9730" max="9744" width="9.140625" style="22"/>
    <col min="9745" max="9745" width="11.140625" style="22" customWidth="1"/>
    <col min="9746" max="9982" width="9.140625" style="22"/>
    <col min="9983" max="9983" width="20" style="22" customWidth="1"/>
    <col min="9984" max="9984" width="22.28515625" style="22" customWidth="1"/>
    <col min="9985" max="9985" width="20.42578125" style="22" customWidth="1"/>
    <col min="9986" max="10000" width="9.140625" style="22"/>
    <col min="10001" max="10001" width="11.140625" style="22" customWidth="1"/>
    <col min="10002" max="10238" width="9.140625" style="22"/>
    <col min="10239" max="10239" width="20" style="22" customWidth="1"/>
    <col min="10240" max="10240" width="22.28515625" style="22" customWidth="1"/>
    <col min="10241" max="10241" width="20.42578125" style="22" customWidth="1"/>
    <col min="10242" max="10256" width="9.140625" style="22"/>
    <col min="10257" max="10257" width="11.140625" style="22" customWidth="1"/>
    <col min="10258" max="10494" width="9.140625" style="22"/>
    <col min="10495" max="10495" width="20" style="22" customWidth="1"/>
    <col min="10496" max="10496" width="22.28515625" style="22" customWidth="1"/>
    <col min="10497" max="10497" width="20.42578125" style="22" customWidth="1"/>
    <col min="10498" max="10512" width="9.140625" style="22"/>
    <col min="10513" max="10513" width="11.140625" style="22" customWidth="1"/>
    <col min="10514" max="10750" width="9.140625" style="22"/>
    <col min="10751" max="10751" width="20" style="22" customWidth="1"/>
    <col min="10752" max="10752" width="22.28515625" style="22" customWidth="1"/>
    <col min="10753" max="10753" width="20.42578125" style="22" customWidth="1"/>
    <col min="10754" max="10768" width="9.140625" style="22"/>
    <col min="10769" max="10769" width="11.140625" style="22" customWidth="1"/>
    <col min="10770" max="11006" width="9.140625" style="22"/>
    <col min="11007" max="11007" width="20" style="22" customWidth="1"/>
    <col min="11008" max="11008" width="22.28515625" style="22" customWidth="1"/>
    <col min="11009" max="11009" width="20.42578125" style="22" customWidth="1"/>
    <col min="11010" max="11024" width="9.140625" style="22"/>
    <col min="11025" max="11025" width="11.140625" style="22" customWidth="1"/>
    <col min="11026" max="11262" width="9.140625" style="22"/>
    <col min="11263" max="11263" width="20" style="22" customWidth="1"/>
    <col min="11264" max="11264" width="22.28515625" style="22" customWidth="1"/>
    <col min="11265" max="11265" width="20.42578125" style="22" customWidth="1"/>
    <col min="11266" max="11280" width="9.140625" style="22"/>
    <col min="11281" max="11281" width="11.140625" style="22" customWidth="1"/>
    <col min="11282" max="11518" width="9.140625" style="22"/>
    <col min="11519" max="11519" width="20" style="22" customWidth="1"/>
    <col min="11520" max="11520" width="22.28515625" style="22" customWidth="1"/>
    <col min="11521" max="11521" width="20.42578125" style="22" customWidth="1"/>
    <col min="11522" max="11536" width="9.140625" style="22"/>
    <col min="11537" max="11537" width="11.140625" style="22" customWidth="1"/>
    <col min="11538" max="11774" width="9.140625" style="22"/>
    <col min="11775" max="11775" width="20" style="22" customWidth="1"/>
    <col min="11776" max="11776" width="22.28515625" style="22" customWidth="1"/>
    <col min="11777" max="11777" width="20.42578125" style="22" customWidth="1"/>
    <col min="11778" max="11792" width="9.140625" style="22"/>
    <col min="11793" max="11793" width="11.140625" style="22" customWidth="1"/>
    <col min="11794" max="12030" width="9.140625" style="22"/>
    <col min="12031" max="12031" width="20" style="22" customWidth="1"/>
    <col min="12032" max="12032" width="22.28515625" style="22" customWidth="1"/>
    <col min="12033" max="12033" width="20.42578125" style="22" customWidth="1"/>
    <col min="12034" max="12048" width="9.140625" style="22"/>
    <col min="12049" max="12049" width="11.140625" style="22" customWidth="1"/>
    <col min="12050" max="12286" width="9.140625" style="22"/>
    <col min="12287" max="12287" width="20" style="22" customWidth="1"/>
    <col min="12288" max="12288" width="22.28515625" style="22" customWidth="1"/>
    <col min="12289" max="12289" width="20.42578125" style="22" customWidth="1"/>
    <col min="12290" max="12304" width="9.140625" style="22"/>
    <col min="12305" max="12305" width="11.140625" style="22" customWidth="1"/>
    <col min="12306" max="12542" width="9.140625" style="22"/>
    <col min="12543" max="12543" width="20" style="22" customWidth="1"/>
    <col min="12544" max="12544" width="22.28515625" style="22" customWidth="1"/>
    <col min="12545" max="12545" width="20.42578125" style="22" customWidth="1"/>
    <col min="12546" max="12560" width="9.140625" style="22"/>
    <col min="12561" max="12561" width="11.140625" style="22" customWidth="1"/>
    <col min="12562" max="12798" width="9.140625" style="22"/>
    <col min="12799" max="12799" width="20" style="22" customWidth="1"/>
    <col min="12800" max="12800" width="22.28515625" style="22" customWidth="1"/>
    <col min="12801" max="12801" width="20.42578125" style="22" customWidth="1"/>
    <col min="12802" max="12816" width="9.140625" style="22"/>
    <col min="12817" max="12817" width="11.140625" style="22" customWidth="1"/>
    <col min="12818" max="13054" width="9.140625" style="22"/>
    <col min="13055" max="13055" width="20" style="22" customWidth="1"/>
    <col min="13056" max="13056" width="22.28515625" style="22" customWidth="1"/>
    <col min="13057" max="13057" width="20.42578125" style="22" customWidth="1"/>
    <col min="13058" max="13072" width="9.140625" style="22"/>
    <col min="13073" max="13073" width="11.140625" style="22" customWidth="1"/>
    <col min="13074" max="13310" width="9.140625" style="22"/>
    <col min="13311" max="13311" width="20" style="22" customWidth="1"/>
    <col min="13312" max="13312" width="22.28515625" style="22" customWidth="1"/>
    <col min="13313" max="13313" width="20.42578125" style="22" customWidth="1"/>
    <col min="13314" max="13328" width="9.140625" style="22"/>
    <col min="13329" max="13329" width="11.140625" style="22" customWidth="1"/>
    <col min="13330" max="13566" width="9.140625" style="22"/>
    <col min="13567" max="13567" width="20" style="22" customWidth="1"/>
    <col min="13568" max="13568" width="22.28515625" style="22" customWidth="1"/>
    <col min="13569" max="13569" width="20.42578125" style="22" customWidth="1"/>
    <col min="13570" max="13584" width="9.140625" style="22"/>
    <col min="13585" max="13585" width="11.140625" style="22" customWidth="1"/>
    <col min="13586" max="13822" width="9.140625" style="22"/>
    <col min="13823" max="13823" width="20" style="22" customWidth="1"/>
    <col min="13824" max="13824" width="22.28515625" style="22" customWidth="1"/>
    <col min="13825" max="13825" width="20.42578125" style="22" customWidth="1"/>
    <col min="13826" max="13840" width="9.140625" style="22"/>
    <col min="13841" max="13841" width="11.140625" style="22" customWidth="1"/>
    <col min="13842" max="14078" width="9.140625" style="22"/>
    <col min="14079" max="14079" width="20" style="22" customWidth="1"/>
    <col min="14080" max="14080" width="22.28515625" style="22" customWidth="1"/>
    <col min="14081" max="14081" width="20.42578125" style="22" customWidth="1"/>
    <col min="14082" max="14096" width="9.140625" style="22"/>
    <col min="14097" max="14097" width="11.140625" style="22" customWidth="1"/>
    <col min="14098" max="14334" width="9.140625" style="22"/>
    <col min="14335" max="14335" width="20" style="22" customWidth="1"/>
    <col min="14336" max="14336" width="22.28515625" style="22" customWidth="1"/>
    <col min="14337" max="14337" width="20.42578125" style="22" customWidth="1"/>
    <col min="14338" max="14352" width="9.140625" style="22"/>
    <col min="14353" max="14353" width="11.140625" style="22" customWidth="1"/>
    <col min="14354" max="14590" width="9.140625" style="22"/>
    <col min="14591" max="14591" width="20" style="22" customWidth="1"/>
    <col min="14592" max="14592" width="22.28515625" style="22" customWidth="1"/>
    <col min="14593" max="14593" width="20.42578125" style="22" customWidth="1"/>
    <col min="14594" max="14608" width="9.140625" style="22"/>
    <col min="14609" max="14609" width="11.140625" style="22" customWidth="1"/>
    <col min="14610" max="14846" width="9.140625" style="22"/>
    <col min="14847" max="14847" width="20" style="22" customWidth="1"/>
    <col min="14848" max="14848" width="22.28515625" style="22" customWidth="1"/>
    <col min="14849" max="14849" width="20.42578125" style="22" customWidth="1"/>
    <col min="14850" max="14864" width="9.140625" style="22"/>
    <col min="14865" max="14865" width="11.140625" style="22" customWidth="1"/>
    <col min="14866" max="15102" width="9.140625" style="22"/>
    <col min="15103" max="15103" width="20" style="22" customWidth="1"/>
    <col min="15104" max="15104" width="22.28515625" style="22" customWidth="1"/>
    <col min="15105" max="15105" width="20.42578125" style="22" customWidth="1"/>
    <col min="15106" max="15120" width="9.140625" style="22"/>
    <col min="15121" max="15121" width="11.140625" style="22" customWidth="1"/>
    <col min="15122" max="15358" width="9.140625" style="22"/>
    <col min="15359" max="15359" width="20" style="22" customWidth="1"/>
    <col min="15360" max="15360" width="22.28515625" style="22" customWidth="1"/>
    <col min="15361" max="15361" width="20.42578125" style="22" customWidth="1"/>
    <col min="15362" max="15376" width="9.140625" style="22"/>
    <col min="15377" max="15377" width="11.140625" style="22" customWidth="1"/>
    <col min="15378" max="15614" width="9.140625" style="22"/>
    <col min="15615" max="15615" width="20" style="22" customWidth="1"/>
    <col min="15616" max="15616" width="22.28515625" style="22" customWidth="1"/>
    <col min="15617" max="15617" width="20.42578125" style="22" customWidth="1"/>
    <col min="15618" max="15632" width="9.140625" style="22"/>
    <col min="15633" max="15633" width="11.140625" style="22" customWidth="1"/>
    <col min="15634" max="15870" width="9.140625" style="22"/>
    <col min="15871" max="15871" width="20" style="22" customWidth="1"/>
    <col min="15872" max="15872" width="22.28515625" style="22" customWidth="1"/>
    <col min="15873" max="15873" width="20.42578125" style="22" customWidth="1"/>
    <col min="15874" max="15888" width="9.140625" style="22"/>
    <col min="15889" max="15889" width="11.140625" style="22" customWidth="1"/>
    <col min="15890" max="16126" width="9.140625" style="22"/>
    <col min="16127" max="16127" width="20" style="22" customWidth="1"/>
    <col min="16128" max="16128" width="22.28515625" style="22" customWidth="1"/>
    <col min="16129" max="16129" width="20.42578125" style="22" customWidth="1"/>
    <col min="16130" max="16144" width="9.140625" style="22"/>
    <col min="16145" max="16145" width="11.140625" style="22" customWidth="1"/>
    <col min="16146" max="16384" width="9.140625" style="22"/>
  </cols>
  <sheetData>
    <row r="1" spans="1:17" ht="18.75" x14ac:dyDescent="0.35">
      <c r="A1" s="34" t="s">
        <v>45</v>
      </c>
      <c r="B1" s="34"/>
    </row>
    <row r="2" spans="1:17" ht="15.75" x14ac:dyDescent="0.25">
      <c r="A2" s="34" t="s">
        <v>44</v>
      </c>
    </row>
    <row r="3" spans="1:17" ht="15.75" thickBot="1" x14ac:dyDescent="0.3"/>
    <row r="4" spans="1:17" ht="30.75" thickBot="1" x14ac:dyDescent="0.3">
      <c r="A4" s="51" t="s">
        <v>46</v>
      </c>
      <c r="B4" s="52" t="s">
        <v>49</v>
      </c>
      <c r="C4" s="53" t="s">
        <v>51</v>
      </c>
      <c r="D4" s="54">
        <v>2004</v>
      </c>
      <c r="E4" s="54">
        <v>2005</v>
      </c>
      <c r="F4" s="54">
        <v>2006</v>
      </c>
      <c r="G4" s="54">
        <v>2007</v>
      </c>
      <c r="H4" s="54">
        <v>2008</v>
      </c>
      <c r="I4" s="54">
        <v>2009</v>
      </c>
      <c r="J4" s="54">
        <v>2010</v>
      </c>
      <c r="K4" s="54">
        <v>2011</v>
      </c>
      <c r="L4" s="54">
        <v>2012</v>
      </c>
      <c r="M4" s="86">
        <v>2013</v>
      </c>
      <c r="N4" s="54">
        <v>2014</v>
      </c>
      <c r="O4" s="86">
        <v>2015</v>
      </c>
      <c r="P4" s="106">
        <v>2016</v>
      </c>
      <c r="Q4" s="110">
        <v>2017</v>
      </c>
    </row>
    <row r="5" spans="1:17" ht="30" x14ac:dyDescent="0.25">
      <c r="A5" s="55" t="s">
        <v>7</v>
      </c>
      <c r="B5" s="56">
        <v>506926</v>
      </c>
      <c r="C5" s="57" t="s">
        <v>50</v>
      </c>
      <c r="D5" s="58">
        <v>0</v>
      </c>
      <c r="E5" s="58">
        <v>1</v>
      </c>
      <c r="F5" s="58">
        <v>8</v>
      </c>
      <c r="G5" s="58">
        <v>2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87">
        <v>0</v>
      </c>
      <c r="N5" s="58">
        <v>0</v>
      </c>
      <c r="O5" s="87">
        <v>0</v>
      </c>
      <c r="P5" s="107">
        <v>0</v>
      </c>
      <c r="Q5" s="111">
        <v>0</v>
      </c>
    </row>
    <row r="6" spans="1:17" ht="30" x14ac:dyDescent="0.25">
      <c r="A6" s="59" t="s">
        <v>8</v>
      </c>
      <c r="B6" s="60">
        <v>55108</v>
      </c>
      <c r="C6" s="61" t="s">
        <v>50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88">
        <v>0</v>
      </c>
      <c r="N6" s="62">
        <v>0</v>
      </c>
      <c r="O6" s="88">
        <v>0</v>
      </c>
      <c r="P6" s="108">
        <v>0</v>
      </c>
      <c r="Q6" s="111">
        <v>0</v>
      </c>
    </row>
    <row r="7" spans="1:17" ht="30" x14ac:dyDescent="0.25">
      <c r="A7" s="63" t="s">
        <v>9</v>
      </c>
      <c r="B7" s="60">
        <v>86580</v>
      </c>
      <c r="C7" s="61" t="s">
        <v>50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88">
        <v>0</v>
      </c>
      <c r="N7" s="62">
        <v>0</v>
      </c>
      <c r="O7" s="88">
        <v>0</v>
      </c>
      <c r="P7" s="108">
        <v>0</v>
      </c>
      <c r="Q7" s="111">
        <v>0</v>
      </c>
    </row>
    <row r="8" spans="1:17" ht="30" x14ac:dyDescent="0.25">
      <c r="A8" s="63" t="s">
        <v>10</v>
      </c>
      <c r="B8" s="60">
        <v>105484</v>
      </c>
      <c r="C8" s="61" t="s">
        <v>50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88">
        <v>0</v>
      </c>
      <c r="N8" s="62"/>
      <c r="O8" s="88"/>
      <c r="P8" s="108">
        <v>0</v>
      </c>
      <c r="Q8" s="111">
        <v>0</v>
      </c>
    </row>
    <row r="9" spans="1:17" ht="30" x14ac:dyDescent="0.25">
      <c r="A9" s="63" t="s">
        <v>11</v>
      </c>
      <c r="B9" s="60">
        <v>38092</v>
      </c>
      <c r="C9" s="61" t="s">
        <v>50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88">
        <v>0</v>
      </c>
      <c r="N9" s="62">
        <v>0</v>
      </c>
      <c r="O9" s="88"/>
      <c r="P9" s="108">
        <v>0</v>
      </c>
      <c r="Q9" s="111">
        <v>0</v>
      </c>
    </row>
    <row r="10" spans="1:17" ht="30" x14ac:dyDescent="0.25">
      <c r="A10" s="63" t="s">
        <v>12</v>
      </c>
      <c r="B10" s="60">
        <v>30138</v>
      </c>
      <c r="C10" s="61" t="s">
        <v>50</v>
      </c>
      <c r="D10" s="62">
        <v>0</v>
      </c>
      <c r="E10" s="62">
        <v>0</v>
      </c>
      <c r="F10" s="62">
        <v>0</v>
      </c>
      <c r="G10" s="62">
        <v>0</v>
      </c>
      <c r="H10" s="62">
        <v>1</v>
      </c>
      <c r="I10" s="62">
        <v>3</v>
      </c>
      <c r="J10" s="62">
        <v>0</v>
      </c>
      <c r="K10" s="62">
        <v>0</v>
      </c>
      <c r="L10" s="62">
        <v>0</v>
      </c>
      <c r="M10" s="88">
        <v>0</v>
      </c>
      <c r="N10" s="62">
        <v>0</v>
      </c>
      <c r="O10" s="88">
        <v>0</v>
      </c>
      <c r="P10" s="108">
        <v>0</v>
      </c>
      <c r="Q10" s="111">
        <v>0</v>
      </c>
    </row>
    <row r="11" spans="1:17" ht="30" x14ac:dyDescent="0.25">
      <c r="A11" s="59" t="s">
        <v>13</v>
      </c>
      <c r="B11" s="60">
        <v>95385</v>
      </c>
      <c r="C11" s="61" t="s">
        <v>50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88">
        <v>0</v>
      </c>
      <c r="N11" s="62">
        <v>0</v>
      </c>
      <c r="O11" s="88">
        <v>0</v>
      </c>
      <c r="P11" s="108">
        <v>0</v>
      </c>
      <c r="Q11" s="111">
        <v>0</v>
      </c>
    </row>
    <row r="12" spans="1:17" ht="30.75" thickBot="1" x14ac:dyDescent="0.3">
      <c r="A12" s="64" t="s">
        <v>14</v>
      </c>
      <c r="B12" s="65">
        <v>38741</v>
      </c>
      <c r="C12" s="66" t="s">
        <v>50</v>
      </c>
      <c r="D12" s="67"/>
      <c r="E12" s="67"/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89">
        <v>0</v>
      </c>
      <c r="N12" s="67">
        <v>0</v>
      </c>
      <c r="O12" s="89">
        <v>0</v>
      </c>
      <c r="P12" s="109">
        <v>0</v>
      </c>
      <c r="Q12" s="111">
        <v>0</v>
      </c>
    </row>
    <row r="13" spans="1:17" ht="28.5" customHeight="1" thickBot="1" x14ac:dyDescent="0.3">
      <c r="A13" s="137" t="s">
        <v>47</v>
      </c>
      <c r="B13" s="138"/>
      <c r="C13" s="112" t="s">
        <v>50</v>
      </c>
      <c r="D13" s="113">
        <v>3</v>
      </c>
      <c r="E13" s="113">
        <v>3</v>
      </c>
      <c r="F13" s="113">
        <v>3</v>
      </c>
      <c r="G13" s="113">
        <v>3</v>
      </c>
      <c r="H13" s="113">
        <v>3</v>
      </c>
      <c r="I13" s="113">
        <v>3</v>
      </c>
      <c r="J13" s="113">
        <v>3</v>
      </c>
      <c r="K13" s="113">
        <v>3</v>
      </c>
      <c r="L13" s="113">
        <v>3</v>
      </c>
      <c r="M13" s="114">
        <v>3</v>
      </c>
      <c r="N13" s="114">
        <v>3</v>
      </c>
      <c r="O13" s="114">
        <v>3</v>
      </c>
      <c r="P13" s="115">
        <v>3</v>
      </c>
      <c r="Q13" s="116">
        <v>3</v>
      </c>
    </row>
    <row r="14" spans="1:17" ht="30.75" thickBot="1" x14ac:dyDescent="0.3">
      <c r="A14" s="68" t="s">
        <v>48</v>
      </c>
      <c r="B14" s="50">
        <f>SUM(B5:B13)</f>
        <v>956454</v>
      </c>
      <c r="C14" s="117" t="s">
        <v>50</v>
      </c>
      <c r="D14" s="54">
        <f t="shared" ref="D14:Q14" si="0">SUM(D5:D12)</f>
        <v>0</v>
      </c>
      <c r="E14" s="54">
        <f t="shared" si="0"/>
        <v>1</v>
      </c>
      <c r="F14" s="54">
        <f t="shared" si="0"/>
        <v>8</v>
      </c>
      <c r="G14" s="54">
        <f t="shared" si="0"/>
        <v>2</v>
      </c>
      <c r="H14" s="54">
        <f t="shared" si="0"/>
        <v>1</v>
      </c>
      <c r="I14" s="54">
        <f t="shared" si="0"/>
        <v>3</v>
      </c>
      <c r="J14" s="54">
        <f t="shared" si="0"/>
        <v>0</v>
      </c>
      <c r="K14" s="54">
        <f t="shared" si="0"/>
        <v>0</v>
      </c>
      <c r="L14" s="54">
        <f t="shared" si="0"/>
        <v>0</v>
      </c>
      <c r="M14" s="54">
        <f t="shared" si="0"/>
        <v>0</v>
      </c>
      <c r="N14" s="54">
        <f t="shared" si="0"/>
        <v>0</v>
      </c>
      <c r="O14" s="54">
        <f t="shared" si="0"/>
        <v>0</v>
      </c>
      <c r="P14" s="54">
        <f t="shared" si="0"/>
        <v>0</v>
      </c>
      <c r="Q14" s="118">
        <f t="shared" si="0"/>
        <v>0</v>
      </c>
    </row>
    <row r="15" spans="1:17" ht="15.75" thickBot="1" x14ac:dyDescent="0.3">
      <c r="A15" s="69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1:17" x14ac:dyDescent="0.25">
      <c r="A16" s="70"/>
      <c r="B16" s="71"/>
      <c r="C16" s="72"/>
      <c r="D16" s="73">
        <v>2004</v>
      </c>
      <c r="E16" s="73">
        <v>2005</v>
      </c>
      <c r="F16" s="73">
        <v>2006</v>
      </c>
      <c r="G16" s="73">
        <v>2007</v>
      </c>
      <c r="H16" s="73">
        <v>2008</v>
      </c>
      <c r="I16" s="73">
        <v>2009</v>
      </c>
      <c r="J16" s="74">
        <v>2010</v>
      </c>
      <c r="K16" s="74">
        <v>2011</v>
      </c>
      <c r="L16" s="74">
        <v>2012</v>
      </c>
      <c r="M16" s="74">
        <v>2013</v>
      </c>
      <c r="N16" s="74">
        <v>2014</v>
      </c>
      <c r="O16" s="74">
        <v>2015</v>
      </c>
      <c r="P16" s="119">
        <v>2016</v>
      </c>
      <c r="Q16" s="101">
        <v>2017</v>
      </c>
    </row>
    <row r="17" spans="1:17" x14ac:dyDescent="0.25">
      <c r="A17" s="70"/>
      <c r="B17" s="75" t="s">
        <v>32</v>
      </c>
      <c r="C17" s="76" t="s">
        <v>31</v>
      </c>
      <c r="D17" s="62">
        <v>100</v>
      </c>
      <c r="E17" s="62">
        <v>45</v>
      </c>
      <c r="F17" s="62">
        <v>47</v>
      </c>
      <c r="G17" s="62">
        <v>47</v>
      </c>
      <c r="H17" s="77">
        <v>97</v>
      </c>
      <c r="I17" s="77">
        <v>97</v>
      </c>
      <c r="J17" s="62">
        <v>100</v>
      </c>
      <c r="K17" s="62">
        <v>100</v>
      </c>
      <c r="L17" s="62">
        <v>100</v>
      </c>
      <c r="M17" s="62">
        <v>100</v>
      </c>
      <c r="N17" s="62">
        <f>(B5+B6+B7+B9+B10+B11+B12)/N23*100</f>
        <v>100</v>
      </c>
      <c r="O17" s="62">
        <f>(B5+B6+B7+B10+B11+B12)/O23*100</f>
        <v>100</v>
      </c>
      <c r="P17" s="111">
        <v>100</v>
      </c>
      <c r="Q17" s="102">
        <f>B14/Q23*100</f>
        <v>100</v>
      </c>
    </row>
    <row r="18" spans="1:17" x14ac:dyDescent="0.25">
      <c r="A18" s="70"/>
      <c r="B18" s="75" t="s">
        <v>34</v>
      </c>
      <c r="C18" s="76" t="s">
        <v>33</v>
      </c>
      <c r="D18" s="62">
        <v>0</v>
      </c>
      <c r="E18" s="77">
        <f>B5/B14*100</f>
        <v>53.00056249438029</v>
      </c>
      <c r="F18" s="77">
        <v>0</v>
      </c>
      <c r="G18" s="77">
        <f>B5/B14*100</f>
        <v>53.00056249438029</v>
      </c>
      <c r="H18" s="77">
        <f>B10/B14*100</f>
        <v>3.1510140581773927</v>
      </c>
      <c r="I18" s="77">
        <f>B10/B14*100</f>
        <v>3.1510140581773927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111">
        <v>0</v>
      </c>
      <c r="Q18" s="102">
        <v>0</v>
      </c>
    </row>
    <row r="19" spans="1:17" x14ac:dyDescent="0.25">
      <c r="A19" s="70"/>
      <c r="B19" s="75" t="s">
        <v>36</v>
      </c>
      <c r="C19" s="76" t="s">
        <v>35</v>
      </c>
      <c r="D19" s="62">
        <v>0</v>
      </c>
      <c r="E19" s="62">
        <v>0</v>
      </c>
      <c r="F19" s="62">
        <v>0</v>
      </c>
      <c r="G19" s="62">
        <v>0</v>
      </c>
      <c r="H19" s="77">
        <v>0</v>
      </c>
      <c r="I19" s="77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111">
        <v>0</v>
      </c>
      <c r="Q19" s="102">
        <v>0</v>
      </c>
    </row>
    <row r="20" spans="1:17" ht="15.75" thickBot="1" x14ac:dyDescent="0.3">
      <c r="A20" s="70"/>
      <c r="B20" s="120" t="s">
        <v>38</v>
      </c>
      <c r="C20" s="121" t="s">
        <v>37</v>
      </c>
      <c r="D20" s="122">
        <v>0</v>
      </c>
      <c r="E20" s="122">
        <v>0</v>
      </c>
      <c r="F20" s="123">
        <f>B5/F23*100</f>
        <v>53.00056249438029</v>
      </c>
      <c r="G20" s="122">
        <v>0</v>
      </c>
      <c r="H20" s="123">
        <v>0</v>
      </c>
      <c r="I20" s="123">
        <v>0</v>
      </c>
      <c r="J20" s="123">
        <v>0</v>
      </c>
      <c r="K20" s="123">
        <v>0</v>
      </c>
      <c r="L20" s="122">
        <v>0</v>
      </c>
      <c r="M20" s="122">
        <v>0</v>
      </c>
      <c r="N20" s="122">
        <v>0</v>
      </c>
      <c r="O20" s="122">
        <v>0</v>
      </c>
      <c r="P20" s="116">
        <v>0</v>
      </c>
      <c r="Q20" s="124">
        <v>0</v>
      </c>
    </row>
    <row r="21" spans="1:17" ht="30.75" thickBot="1" x14ac:dyDescent="0.3">
      <c r="A21" s="70"/>
      <c r="B21" s="125" t="s">
        <v>41</v>
      </c>
      <c r="C21" s="126" t="s">
        <v>39</v>
      </c>
      <c r="D21" s="127">
        <f t="shared" ref="D21:E21" si="1">D14</f>
        <v>0</v>
      </c>
      <c r="E21" s="127">
        <f t="shared" si="1"/>
        <v>1</v>
      </c>
      <c r="F21" s="127">
        <f>F14</f>
        <v>8</v>
      </c>
      <c r="G21" s="127">
        <f t="shared" ref="G21:O21" si="2">G14</f>
        <v>2</v>
      </c>
      <c r="H21" s="127">
        <f t="shared" si="2"/>
        <v>1</v>
      </c>
      <c r="I21" s="127">
        <f t="shared" si="2"/>
        <v>3</v>
      </c>
      <c r="J21" s="127">
        <f t="shared" si="2"/>
        <v>0</v>
      </c>
      <c r="K21" s="127">
        <f t="shared" si="2"/>
        <v>0</v>
      </c>
      <c r="L21" s="127">
        <f t="shared" si="2"/>
        <v>0</v>
      </c>
      <c r="M21" s="127">
        <f t="shared" si="2"/>
        <v>0</v>
      </c>
      <c r="N21" s="127">
        <f t="shared" si="2"/>
        <v>0</v>
      </c>
      <c r="O21" s="127">
        <f t="shared" si="2"/>
        <v>0</v>
      </c>
      <c r="P21" s="128">
        <v>0</v>
      </c>
      <c r="Q21" s="129">
        <v>0</v>
      </c>
    </row>
    <row r="22" spans="1:17" ht="15.75" thickBot="1" x14ac:dyDescent="0.3">
      <c r="A22" s="70"/>
      <c r="B22" s="130" t="s">
        <v>42</v>
      </c>
      <c r="C22" s="131" t="s">
        <v>40</v>
      </c>
      <c r="D22" s="127">
        <v>0</v>
      </c>
      <c r="E22" s="127">
        <v>0</v>
      </c>
      <c r="F22" s="127">
        <f>$B$5</f>
        <v>506926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8">
        <v>0</v>
      </c>
      <c r="Q22" s="129">
        <v>0</v>
      </c>
    </row>
    <row r="23" spans="1:17" ht="15.75" thickBot="1" x14ac:dyDescent="0.3">
      <c r="A23" s="70"/>
      <c r="B23" s="130" t="s">
        <v>43</v>
      </c>
      <c r="C23" s="131" t="s">
        <v>54</v>
      </c>
      <c r="D23" s="113">
        <f>B14-B12</f>
        <v>917713</v>
      </c>
      <c r="E23" s="113">
        <f>B14-B12</f>
        <v>917713</v>
      </c>
      <c r="F23" s="113">
        <f>B14</f>
        <v>956454</v>
      </c>
      <c r="G23" s="113">
        <f>B14</f>
        <v>956454</v>
      </c>
      <c r="H23" s="113">
        <f>B14</f>
        <v>956454</v>
      </c>
      <c r="I23" s="113">
        <f>B14</f>
        <v>956454</v>
      </c>
      <c r="J23" s="113">
        <f>B14</f>
        <v>956454</v>
      </c>
      <c r="K23" s="113">
        <f>B14</f>
        <v>956454</v>
      </c>
      <c r="L23" s="113">
        <f>B14</f>
        <v>956454</v>
      </c>
      <c r="M23" s="113">
        <f>B14</f>
        <v>956454</v>
      </c>
      <c r="N23" s="113">
        <f>B14-B8</f>
        <v>850970</v>
      </c>
      <c r="O23" s="113">
        <f>B14-B8-B9</f>
        <v>812878</v>
      </c>
      <c r="P23" s="132">
        <f>B14</f>
        <v>956454</v>
      </c>
      <c r="Q23" s="133">
        <f>B14</f>
        <v>956454</v>
      </c>
    </row>
    <row r="24" spans="1:17" ht="63.75" thickBot="1" x14ac:dyDescent="0.4">
      <c r="A24" s="70"/>
      <c r="B24" s="90" t="s">
        <v>56</v>
      </c>
      <c r="C24" s="91" t="s">
        <v>57</v>
      </c>
      <c r="D24" s="92">
        <f t="shared" ref="D24:I24" si="3">D22/D23*100</f>
        <v>0</v>
      </c>
      <c r="E24" s="92">
        <f t="shared" si="3"/>
        <v>0</v>
      </c>
      <c r="F24" s="92">
        <f>F22/F23*100</f>
        <v>53.00056249438029</v>
      </c>
      <c r="G24" s="92">
        <f t="shared" si="3"/>
        <v>0</v>
      </c>
      <c r="H24" s="92">
        <f t="shared" si="3"/>
        <v>0</v>
      </c>
      <c r="I24" s="92">
        <f t="shared" si="3"/>
        <v>0</v>
      </c>
      <c r="J24" s="92">
        <f>J22/J23*100</f>
        <v>0</v>
      </c>
      <c r="K24" s="92">
        <f t="shared" ref="K24:Q24" si="4">K22/K23*100</f>
        <v>0</v>
      </c>
      <c r="L24" s="92">
        <f t="shared" si="4"/>
        <v>0</v>
      </c>
      <c r="M24" s="92">
        <f t="shared" si="4"/>
        <v>0</v>
      </c>
      <c r="N24" s="92">
        <f t="shared" si="4"/>
        <v>0</v>
      </c>
      <c r="O24" s="92">
        <f t="shared" si="4"/>
        <v>0</v>
      </c>
      <c r="P24" s="92">
        <f t="shared" si="4"/>
        <v>0</v>
      </c>
      <c r="Q24" s="93">
        <f t="shared" si="4"/>
        <v>0</v>
      </c>
    </row>
    <row r="25" spans="1:17" x14ac:dyDescent="0.25">
      <c r="B25" s="36"/>
      <c r="C25" s="35"/>
      <c r="D25" s="37"/>
      <c r="E25" s="37"/>
      <c r="F25" s="38"/>
      <c r="G25" s="37"/>
      <c r="H25" s="38"/>
      <c r="I25" s="38"/>
      <c r="J25" s="38"/>
      <c r="K25" s="38"/>
      <c r="L25" s="37"/>
      <c r="M25" s="37"/>
      <c r="N25" s="37"/>
      <c r="O25" s="37"/>
    </row>
    <row r="48" spans="1:1" x14ac:dyDescent="0.25">
      <c r="A48" s="78" t="s">
        <v>58</v>
      </c>
    </row>
    <row r="49" spans="1:1" x14ac:dyDescent="0.25">
      <c r="A49" s="22" t="s">
        <v>60</v>
      </c>
    </row>
  </sheetData>
  <mergeCells count="1">
    <mergeCell ref="A13:B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SO2 concentration</vt:lpstr>
      <vt:lpstr>SO2 % of population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Donevska</dc:creator>
  <cp:lastModifiedBy>Dusko Janjic</cp:lastModifiedBy>
  <dcterms:created xsi:type="dcterms:W3CDTF">2013-04-30T08:12:33Z</dcterms:created>
  <dcterms:modified xsi:type="dcterms:W3CDTF">2018-03-14T13:50:21Z</dcterms:modified>
</cp:coreProperties>
</file>