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n\Desktop\"/>
    </mc:Choice>
  </mc:AlternateContent>
  <bookViews>
    <workbookView xWindow="0" yWindow="0" windowWidth="19200" windowHeight="11595"/>
  </bookViews>
  <sheets>
    <sheet name="PM10 concentration" sheetId="1" r:id="rId1"/>
    <sheet name="PM10 % of population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E14" i="5" l="1"/>
  <c r="Q27" i="5" l="1"/>
  <c r="Q26" i="5"/>
  <c r="Q25" i="5"/>
  <c r="Q14" i="5" l="1"/>
  <c r="R27" i="1"/>
  <c r="R26" i="1"/>
  <c r="P14" i="5" l="1"/>
  <c r="Q27" i="1" l="1"/>
  <c r="Q26" i="1"/>
  <c r="Q25" i="1"/>
  <c r="O26" i="5" l="1"/>
  <c r="O25" i="5"/>
  <c r="N26" i="5"/>
  <c r="N25" i="5"/>
  <c r="N27" i="5" s="1"/>
  <c r="N14" i="5"/>
  <c r="O14" i="5"/>
  <c r="O27" i="5" l="1"/>
  <c r="O27" i="1" l="1"/>
  <c r="P27" i="1"/>
  <c r="O26" i="1"/>
  <c r="P26" i="1"/>
  <c r="O25" i="1"/>
  <c r="P25" i="1"/>
  <c r="M26" i="5" l="1"/>
  <c r="M25" i="5"/>
  <c r="L26" i="5"/>
  <c r="L25" i="5"/>
  <c r="K26" i="5"/>
  <c r="K25" i="5"/>
  <c r="J26" i="5"/>
  <c r="J25" i="5"/>
  <c r="I26" i="5"/>
  <c r="I25" i="5"/>
  <c r="H26" i="5"/>
  <c r="H25" i="5"/>
  <c r="G26" i="5"/>
  <c r="G25" i="5"/>
  <c r="G27" i="5" s="1"/>
  <c r="F26" i="5"/>
  <c r="F25" i="5"/>
  <c r="E26" i="5"/>
  <c r="E25" i="5"/>
  <c r="D25" i="5"/>
  <c r="D26" i="5"/>
  <c r="B14" i="5"/>
  <c r="J50" i="5"/>
  <c r="I50" i="5"/>
  <c r="H50" i="5"/>
  <c r="G50" i="5"/>
  <c r="F50" i="5"/>
  <c r="E50" i="5"/>
  <c r="J43" i="5"/>
  <c r="I43" i="5"/>
  <c r="H43" i="5"/>
  <c r="G43" i="5"/>
  <c r="F43" i="5"/>
  <c r="E43" i="5"/>
  <c r="J40" i="5"/>
  <c r="I40" i="5"/>
  <c r="H40" i="5"/>
  <c r="G40" i="5"/>
  <c r="F40" i="5"/>
  <c r="E40" i="5"/>
  <c r="M14" i="5"/>
  <c r="L14" i="5"/>
  <c r="K14" i="5"/>
  <c r="J14" i="5"/>
  <c r="I14" i="5"/>
  <c r="H14" i="5"/>
  <c r="G14" i="5"/>
  <c r="F14" i="5"/>
  <c r="D14" i="5"/>
  <c r="P26" i="5" l="1"/>
  <c r="P25" i="5"/>
  <c r="P27" i="5" s="1"/>
  <c r="I27" i="5"/>
  <c r="J27" i="5"/>
  <c r="D27" i="5"/>
  <c r="L27" i="5"/>
  <c r="M27" i="5"/>
  <c r="K27" i="5"/>
  <c r="H27" i="5"/>
  <c r="E27" i="5"/>
  <c r="F27" i="5"/>
  <c r="M27" i="1" l="1"/>
  <c r="N27" i="1"/>
  <c r="M26" i="1"/>
  <c r="N26" i="1"/>
  <c r="M25" i="1"/>
  <c r="N25" i="1"/>
  <c r="E25" i="1" l="1"/>
  <c r="F27" i="1" l="1"/>
  <c r="G27" i="1"/>
  <c r="H27" i="1"/>
  <c r="I27" i="1"/>
  <c r="J27" i="1"/>
  <c r="K27" i="1"/>
  <c r="L27" i="1"/>
  <c r="E27" i="1"/>
  <c r="F26" i="1"/>
  <c r="G26" i="1"/>
  <c r="H26" i="1"/>
  <c r="I26" i="1"/>
  <c r="J26" i="1"/>
  <c r="K26" i="1"/>
  <c r="L26" i="1"/>
  <c r="E26" i="1"/>
  <c r="F25" i="1"/>
  <c r="G25" i="1"/>
  <c r="H25" i="1"/>
  <c r="I25" i="1"/>
  <c r="J25" i="1"/>
  <c r="K25" i="1"/>
  <c r="L25" i="1"/>
</calcChain>
</file>

<file path=xl/sharedStrings.xml><?xml version="1.0" encoding="utf-8"?>
<sst xmlns="http://schemas.openxmlformats.org/spreadsheetml/2006/main" count="141" uniqueCount="75">
  <si>
    <t>Град</t>
  </si>
  <si>
    <t>Мониторинг станица</t>
  </si>
  <si>
    <t>Единица</t>
  </si>
  <si>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</si>
  <si>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</si>
  <si>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</si>
  <si>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</si>
  <si>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</si>
  <si>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</si>
  <si>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</si>
  <si>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</si>
  <si>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</si>
  <si>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</si>
  <si>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</si>
  <si>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</si>
  <si>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</si>
  <si>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</si>
  <si>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</si>
  <si>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</si>
  <si>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</si>
  <si>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</si>
  <si>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</si>
  <si>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</si>
  <si>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</si>
  <si>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</si>
  <si>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</si>
  <si>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</si>
  <si>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</si>
  <si>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</si>
  <si>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</si>
  <si>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</si>
  <si>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</si>
  <si>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</si>
  <si>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t>Табела 1. 36та највисока просечна среднодневна концентрација на PM10</t>
  </si>
  <si>
    <t xml:space="preserve"> </t>
  </si>
  <si>
    <t>exposed</t>
  </si>
  <si>
    <t>0 дена</t>
  </si>
  <si>
    <t>0 - 7 дена</t>
  </si>
  <si>
    <t>7 - 35 дена</t>
  </si>
  <si>
    <t>&gt; 35 дена</t>
  </si>
  <si>
    <t>Град
City</t>
  </si>
  <si>
    <t>Број на население
Number of population</t>
  </si>
  <si>
    <t>Дозволено надминување
Permissible exceedance</t>
  </si>
  <si>
    <t>Вкупно
Total</t>
  </si>
  <si>
    <t>Дозволено надминување
Annual limit value</t>
  </si>
  <si>
    <t>0 days</t>
  </si>
  <si>
    <t>изложено население</t>
  </si>
  <si>
    <t>вкупно население</t>
  </si>
  <si>
    <t xml:space="preserve">total population </t>
  </si>
  <si>
    <t>% од вкупното население изложено на концентрации на PM10</t>
  </si>
  <si>
    <t>0 - 7 days</t>
  </si>
  <si>
    <t>7 - 35 days</t>
  </si>
  <si>
    <t>&gt; 35 days</t>
  </si>
  <si>
    <t>Број на денови
Number of days</t>
  </si>
  <si>
    <r>
      <t xml:space="preserve">% of total population exposed to PM10 </t>
    </r>
    <r>
      <rPr>
        <b/>
        <sz val="10"/>
        <color indexed="8"/>
        <rFont val="Calibri"/>
        <family val="2"/>
        <charset val="204"/>
        <scheme val="minor"/>
      </rPr>
      <t xml:space="preserve">concentrations </t>
    </r>
  </si>
  <si>
    <r>
      <rPr>
        <sz val="10"/>
        <color theme="1"/>
        <rFont val="Symbol"/>
        <family val="1"/>
        <charset val="2"/>
      </rPr>
      <t>m</t>
    </r>
    <r>
      <rPr>
        <sz val="10"/>
        <color indexed="8"/>
        <rFont val="Calibri"/>
        <family val="2"/>
        <charset val="204"/>
        <scheme val="minor"/>
      </rPr>
      <t>g/m</t>
    </r>
    <r>
      <rPr>
        <vertAlign val="superscript"/>
        <sz val="10"/>
        <color indexed="8"/>
        <rFont val="Calibri"/>
        <family val="2"/>
        <charset val="204"/>
        <scheme val="minor"/>
      </rPr>
      <t>3</t>
    </r>
  </si>
  <si>
    <t>Table 1. 36th highest average mean daily concentration of PM10</t>
  </si>
  <si>
    <t>Мониторинг станица
Monitoring station</t>
  </si>
  <si>
    <t>Единица
Unit</t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</si>
  <si>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</si>
  <si>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</si>
  <si>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</si>
  <si>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</si>
  <si>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r>
      <t>Табела 2. Процент од урбаната популација изложена на концентрации на PM10</t>
    </r>
    <r>
      <rPr>
        <b/>
        <sz val="11"/>
        <color indexed="8"/>
        <rFont val="Calibri"/>
        <family val="2"/>
        <charset val="204"/>
        <scheme val="minor"/>
      </rPr>
      <t xml:space="preserve"> над годишната гранична вредност</t>
    </r>
  </si>
  <si>
    <t>Table 2. Percentage of population exposed to PM10 concentrations exceeding annual  limit values</t>
  </si>
  <si>
    <r>
      <t>Табела 1. Просечна годишна на концентрација на PM10</t>
    </r>
    <r>
      <rPr>
        <b/>
        <sz val="11"/>
        <color indexed="8"/>
        <rFont val="Calibri"/>
        <family val="2"/>
        <charset val="204"/>
        <scheme val="minor"/>
      </rPr>
      <t xml:space="preserve"> </t>
    </r>
  </si>
  <si>
    <t xml:space="preserve">Table 1. Average annual concentrations of PM10 </t>
  </si>
  <si>
    <r>
      <t xml:space="preserve">&gt;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g/m3</t>
    </r>
  </si>
  <si>
    <r>
      <t xml:space="preserve">32 - 40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g/m3</t>
    </r>
  </si>
  <si>
    <t>Табела 4. Процент од урбаната популација изложена на концентрации на РМ10 над среднодневната гранична вредност, изразена како број на денови во текот на една календарска година</t>
  </si>
  <si>
    <t>Table 4. Percentage of urban population exposed at concentrations of РМ10 above the daily mean limit value, expressed as number of days in the course of a calendar year</t>
  </si>
  <si>
    <t>Табела 3. број на денови во текот на една календарска година со концентрација на РМ10 над среднодневната гранична вредност</t>
  </si>
  <si>
    <t>Table 2. Number of days in the course of a calendar year with concentrations of РМ10 above the daily mean limit value</t>
  </si>
  <si>
    <r>
      <t xml:space="preserve">0 - 26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g/m3</t>
    </r>
  </si>
  <si>
    <r>
      <t xml:space="preserve">26 - 32 </t>
    </r>
    <r>
      <rPr>
        <sz val="10"/>
        <color theme="1"/>
        <rFont val="Symbol"/>
        <family val="1"/>
        <charset val="2"/>
      </rPr>
      <t>m</t>
    </r>
    <r>
      <rPr>
        <sz val="10"/>
        <color theme="1"/>
        <rFont val="Calibri"/>
        <family val="2"/>
        <charset val="204"/>
        <scheme val="minor"/>
      </rPr>
      <t>g/m3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</si>
</sst>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vertAlign val="superscript"/>
      <sz val="10"/>
      <color indexed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0" fillId="0" borderId="0"/>
  </cellStyleXfs>
  <cellXfs count="175">
    <xf numFmtId="0" fontId="0" fillId="0" borderId="0" xfId="0"/>
    <xf numFmtId="0" fontId="4" fillId="0" borderId="0" xfId="1"/>
    <xf numFmtId="0" fontId="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2" fillId="0" borderId="0" xfId="0" applyFont="1"/>
    <xf numFmtId="0" fontId="2" fillId="0" borderId="5" xfId="0" applyFont="1" applyBorder="1"/>
    <xf numFmtId="9" fontId="2" fillId="0" borderId="5" xfId="0" applyNumberFormat="1" applyFont="1" applyBorder="1"/>
    <xf numFmtId="0" fontId="8" fillId="0" borderId="2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0" applyFont="1"/>
    <xf numFmtId="0" fontId="12" fillId="0" borderId="0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 readingOrder="1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justify"/>
    </xf>
    <xf numFmtId="0" fontId="14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4" fillId="0" borderId="4" xfId="0" applyFont="1" applyBorder="1"/>
    <xf numFmtId="1" fontId="14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5" xfId="0" applyNumberFormat="1" applyFont="1" applyBorder="1"/>
    <xf numFmtId="1" fontId="14" fillId="0" borderId="0" xfId="0" applyNumberFormat="1" applyFont="1"/>
    <xf numFmtId="0" fontId="14" fillId="0" borderId="5" xfId="0" applyFont="1" applyBorder="1" applyAlignment="1">
      <alignment vertical="center" wrapText="1"/>
    </xf>
    <xf numFmtId="1" fontId="8" fillId="0" borderId="5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6" xfId="0" applyFont="1" applyBorder="1"/>
    <xf numFmtId="1" fontId="14" fillId="0" borderId="8" xfId="0" applyNumberFormat="1" applyFont="1" applyBorder="1"/>
    <xf numFmtId="0" fontId="14" fillId="0" borderId="9" xfId="0" applyFont="1" applyBorder="1"/>
    <xf numFmtId="0" fontId="1" fillId="0" borderId="0" xfId="0" applyFont="1"/>
    <xf numFmtId="0" fontId="12" fillId="0" borderId="13" xfId="0" applyFont="1" applyFill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9" fillId="0" borderId="1" xfId="1" applyFont="1" applyFill="1" applyBorder="1" applyAlignment="1">
      <alignment horizontal="left" vertical="center"/>
    </xf>
    <xf numFmtId="0" fontId="2" fillId="0" borderId="2" xfId="0" applyFont="1" applyBorder="1"/>
    <xf numFmtId="0" fontId="0" fillId="0" borderId="2" xfId="0" applyBorder="1"/>
    <xf numFmtId="0" fontId="9" fillId="0" borderId="4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9" fontId="2" fillId="0" borderId="8" xfId="0" applyNumberFormat="1" applyFont="1" applyBorder="1"/>
    <xf numFmtId="0" fontId="0" fillId="0" borderId="8" xfId="0" applyBorder="1"/>
    <xf numFmtId="0" fontId="9" fillId="0" borderId="10" xfId="1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center" wrapText="1"/>
    </xf>
    <xf numFmtId="1" fontId="14" fillId="0" borderId="11" xfId="0" applyNumberFormat="1" applyFont="1" applyBorder="1" applyAlignment="1">
      <alignment horizontal="center"/>
    </xf>
    <xf numFmtId="1" fontId="14" fillId="0" borderId="12" xfId="0" applyNumberFormat="1" applyFont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 wrapText="1"/>
    </xf>
    <xf numFmtId="0" fontId="5" fillId="0" borderId="18" xfId="1" applyFont="1" applyFill="1" applyBorder="1" applyAlignment="1">
      <alignment horizontal="center" wrapText="1"/>
    </xf>
    <xf numFmtId="0" fontId="5" fillId="0" borderId="18" xfId="1" applyFont="1" applyFill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8" fillId="0" borderId="17" xfId="1" applyFont="1" applyBorder="1" applyAlignment="1">
      <alignment horizontal="left"/>
    </xf>
    <xf numFmtId="0" fontId="6" fillId="0" borderId="17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4" fillId="0" borderId="1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20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/>
    </xf>
    <xf numFmtId="0" fontId="6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4" fillId="0" borderId="18" xfId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9" fillId="0" borderId="20" xfId="1" applyFont="1" applyBorder="1" applyAlignment="1">
      <alignment vertical="center" wrapText="1"/>
    </xf>
    <xf numFmtId="0" fontId="14" fillId="0" borderId="18" xfId="0" applyFont="1" applyBorder="1"/>
    <xf numFmtId="0" fontId="8" fillId="0" borderId="18" xfId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8" fillId="0" borderId="11" xfId="1" applyFont="1" applyBorder="1"/>
    <xf numFmtId="0" fontId="8" fillId="0" borderId="18" xfId="1" applyFont="1" applyBorder="1"/>
    <xf numFmtId="0" fontId="8" fillId="0" borderId="18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12" fillId="0" borderId="10" xfId="0" applyFont="1" applyFill="1" applyBorder="1" applyAlignment="1">
      <alignment wrapText="1"/>
    </xf>
    <xf numFmtId="0" fontId="12" fillId="0" borderId="11" xfId="0" applyFont="1" applyBorder="1"/>
    <xf numFmtId="2" fontId="8" fillId="0" borderId="11" xfId="1" applyNumberFormat="1" applyFont="1" applyFill="1" applyBorder="1" applyAlignment="1">
      <alignment horizontal="center" vertical="center"/>
    </xf>
    <xf numFmtId="2" fontId="8" fillId="0" borderId="12" xfId="1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/>
    <xf numFmtId="0" fontId="9" fillId="0" borderId="18" xfId="1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1" fontId="8" fillId="0" borderId="18" xfId="1" applyNumberFormat="1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19" fillId="0" borderId="2" xfId="0" applyFont="1" applyBorder="1"/>
    <xf numFmtId="0" fontId="19" fillId="0" borderId="13" xfId="0" applyFont="1" applyBorder="1"/>
    <xf numFmtId="0" fontId="19" fillId="0" borderId="3" xfId="0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wrapText="1"/>
    </xf>
    <xf numFmtId="0" fontId="9" fillId="0" borderId="18" xfId="0" applyFont="1" applyBorder="1" applyAlignment="1">
      <alignment horizontal="left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14" fillId="0" borderId="22" xfId="0" applyFont="1" applyBorder="1" applyAlignment="1">
      <alignment horizontal="left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</cellXfs>
  <cellStyles count="3">
    <cellStyle name="Normal" xfId="0" builtinId="0"/>
    <cellStyle name="Normal_AIR indikatori - 2008" xfId="1"/>
    <cellStyle name="Standard 2 2" xfId="2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concentration'!$B$27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'PM10 concentration'!$E$27:$R$27</c:f>
              <c:numCache>
                <c:formatCode>General</c:formatCode>
                <c:ptCount val="14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2D-4217-8CAA-C998F64DBCFE}"/>
            </c:ext>
          </c:extLst>
        </c:ser>
        <c:ser>
          <c:idx val="4"/>
          <c:order val="3"/>
          <c:tx>
            <c:strRef>
              <c:f>'PM10 concentration'!$B$26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val>
            <c:numRef>
              <c:f>'PM10 concentration'!$E$26:$R$26</c:f>
              <c:numCache>
                <c:formatCode>General</c:formatCode>
                <c:ptCount val="14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36656"/>
        <c:axId val="142437216"/>
      </c:areaChart>
      <c:lineChart>
        <c:grouping val="standard"/>
        <c:varyColors val="0"/>
        <c:ser>
          <c:idx val="0"/>
          <c:order val="0"/>
          <c:tx>
            <c:strRef>
              <c:f>'PM10 concentration'!$B$24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concentration'!$E$6:$R$6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concentration'!$E$24:$R$24</c:f>
              <c:numCache>
                <c:formatCode>General</c:formatCode>
                <c:ptCount val="1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2D-4217-8CAA-C998F64DBCFE}"/>
            </c:ext>
          </c:extLst>
        </c:ser>
        <c:ser>
          <c:idx val="3"/>
          <c:order val="1"/>
          <c:tx>
            <c:strRef>
              <c:f>'PM10 concentration'!$B$25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concentration'!$E$6:$R$6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concentration'!$E$25:$R$25</c:f>
              <c:numCache>
                <c:formatCode>General</c:formatCode>
                <c:ptCount val="14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2D-4217-8CAA-C998F64DB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36656"/>
        <c:axId val="142437216"/>
      </c:lineChart>
      <c:catAx>
        <c:axId val="142436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2437216"/>
        <c:crosses val="autoZero"/>
        <c:auto val="1"/>
        <c:lblAlgn val="ctr"/>
        <c:lblOffset val="100"/>
        <c:noMultiLvlLbl val="0"/>
      </c:catAx>
      <c:valAx>
        <c:axId val="1424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2436656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5"/>
          <c:order val="2"/>
          <c:tx>
            <c:strRef>
              <c:f>'PM10 concentration'!$B$27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'PM10 concentration'!$E$27:$R$27</c:f>
              <c:numCache>
                <c:formatCode>General</c:formatCode>
                <c:ptCount val="14"/>
                <c:pt idx="0">
                  <c:v>137.80000000000001</c:v>
                </c:pt>
                <c:pt idx="1">
                  <c:v>190</c:v>
                </c:pt>
                <c:pt idx="2">
                  <c:v>201</c:v>
                </c:pt>
                <c:pt idx="3">
                  <c:v>156.80000000000001</c:v>
                </c:pt>
                <c:pt idx="4">
                  <c:v>155.9</c:v>
                </c:pt>
                <c:pt idx="5">
                  <c:v>166.3</c:v>
                </c:pt>
                <c:pt idx="6">
                  <c:v>124.7</c:v>
                </c:pt>
                <c:pt idx="7">
                  <c:v>161.29999999999993</c:v>
                </c:pt>
                <c:pt idx="8">
                  <c:v>158.79999999999998</c:v>
                </c:pt>
                <c:pt idx="9">
                  <c:v>198.59999999999997</c:v>
                </c:pt>
                <c:pt idx="10">
                  <c:v>189</c:v>
                </c:pt>
                <c:pt idx="11">
                  <c:v>218.3</c:v>
                </c:pt>
                <c:pt idx="12">
                  <c:v>173</c:v>
                </c:pt>
                <c:pt idx="13">
                  <c:v>170.4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0C-4F38-BD7F-956D80521913}"/>
            </c:ext>
          </c:extLst>
        </c:ser>
        <c:ser>
          <c:idx val="4"/>
          <c:order val="3"/>
          <c:tx>
            <c:strRef>
              <c:f>'PM10 concentration'!$B$26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>
              <a:noFill/>
            </a:ln>
            <a:effectLst/>
          </c:spPr>
          <c:val>
            <c:numRef>
              <c:f>'PM10 concentration'!$E$26:$R$26</c:f>
              <c:numCache>
                <c:formatCode>General</c:formatCode>
                <c:ptCount val="14"/>
                <c:pt idx="0">
                  <c:v>107.8</c:v>
                </c:pt>
                <c:pt idx="1">
                  <c:v>103</c:v>
                </c:pt>
                <c:pt idx="2">
                  <c:v>99</c:v>
                </c:pt>
                <c:pt idx="3">
                  <c:v>73</c:v>
                </c:pt>
                <c:pt idx="4">
                  <c:v>85.3</c:v>
                </c:pt>
                <c:pt idx="5">
                  <c:v>91.8</c:v>
                </c:pt>
                <c:pt idx="6">
                  <c:v>84.1</c:v>
                </c:pt>
                <c:pt idx="7">
                  <c:v>77.5</c:v>
                </c:pt>
                <c:pt idx="8">
                  <c:v>85.7</c:v>
                </c:pt>
                <c:pt idx="9">
                  <c:v>84</c:v>
                </c:pt>
                <c:pt idx="10">
                  <c:v>86</c:v>
                </c:pt>
                <c:pt idx="11">
                  <c:v>98.7</c:v>
                </c:pt>
                <c:pt idx="12">
                  <c:v>88</c:v>
                </c:pt>
                <c:pt idx="13">
                  <c:v>84.8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441696"/>
        <c:axId val="142442256"/>
      </c:areaChart>
      <c:lineChart>
        <c:grouping val="standard"/>
        <c:varyColors val="0"/>
        <c:ser>
          <c:idx val="0"/>
          <c:order val="0"/>
          <c:tx>
            <c:strRef>
              <c:f>'PM10 concentration'!$B$24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concentration'!$E$6:$R$6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concentration'!$E$24:$R$24</c:f>
              <c:numCache>
                <c:formatCode>General</c:formatCode>
                <c:ptCount val="1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0C-4F38-BD7F-956D80521913}"/>
            </c:ext>
          </c:extLst>
        </c:ser>
        <c:ser>
          <c:idx val="3"/>
          <c:order val="1"/>
          <c:tx>
            <c:strRef>
              <c:f>'PM10 concentration'!$B$25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'PM10 concentration'!$E$6:$R$6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concentration'!$E$25:$R$25</c:f>
              <c:numCache>
                <c:formatCode>General</c:formatCode>
                <c:ptCount val="14"/>
                <c:pt idx="0">
                  <c:v>120</c:v>
                </c:pt>
                <c:pt idx="1">
                  <c:v>147.91666666666666</c:v>
                </c:pt>
                <c:pt idx="2">
                  <c:v>161.27272727272728</c:v>
                </c:pt>
                <c:pt idx="3">
                  <c:v>120.30769230769231</c:v>
                </c:pt>
                <c:pt idx="4">
                  <c:v>121</c:v>
                </c:pt>
                <c:pt idx="5">
                  <c:v>130.75</c:v>
                </c:pt>
                <c:pt idx="6">
                  <c:v>100.33333333333333</c:v>
                </c:pt>
                <c:pt idx="7">
                  <c:v>127.5</c:v>
                </c:pt>
                <c:pt idx="8">
                  <c:v>125</c:v>
                </c:pt>
                <c:pt idx="9">
                  <c:v>142.11111111111111</c:v>
                </c:pt>
                <c:pt idx="10">
                  <c:v>129.36363636363637</c:v>
                </c:pt>
                <c:pt idx="11">
                  <c:v>150.58333333333334</c:v>
                </c:pt>
                <c:pt idx="12">
                  <c:v>128.53846153846155</c:v>
                </c:pt>
                <c:pt idx="13">
                  <c:v>122.76923076923077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0C-4F38-BD7F-956D8052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41696"/>
        <c:axId val="142442256"/>
      </c:lineChart>
      <c:catAx>
        <c:axId val="142441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2442256"/>
        <c:crosses val="autoZero"/>
        <c:auto val="1"/>
        <c:lblAlgn val="ctr"/>
        <c:lblOffset val="100"/>
        <c:noMultiLvlLbl val="0"/>
      </c:catAx>
      <c:valAx>
        <c:axId val="14244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PM10/m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2441696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4041994750657"/>
          <c:y val="4.7852085333592746E-2"/>
          <c:w val="0.87269291338582677"/>
          <c:h val="0.7517199519218418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population'!$B$27</c:f>
              <c:strCache>
                <c:ptCount val="1"/>
                <c:pt idx="0">
                  <c:v>% од вкупното население изложено на концентрации на PM10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'PM10 % of population'!$D$20:$Q$20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population'!$D$27:$Q$27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BC-46EA-8EA4-D223D9F18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48400"/>
        <c:axId val="204448960"/>
      </c:lineChart>
      <c:catAx>
        <c:axId val="20444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448960"/>
        <c:crosses val="autoZero"/>
        <c:auto val="1"/>
        <c:lblAlgn val="ctr"/>
        <c:lblOffset val="100"/>
        <c:noMultiLvlLbl val="0"/>
      </c:catAx>
      <c:valAx>
        <c:axId val="2044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9393939393939394E-2"/>
              <c:y val="0.39666467197344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44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3944996005932E-2"/>
          <c:y val="4.7852068942602861E-2"/>
          <c:w val="0.8828160066948153"/>
          <c:h val="0.75172003696632272"/>
        </c:manualLayout>
      </c:layout>
      <c:lineChart>
        <c:grouping val="standard"/>
        <c:varyColors val="0"/>
        <c:ser>
          <c:idx val="0"/>
          <c:order val="0"/>
          <c:tx>
            <c:strRef>
              <c:f>'PM10 % of population'!$C$27</c:f>
              <c:strCache>
                <c:ptCount val="1"/>
                <c:pt idx="0">
                  <c:v>% of total population exposed to PM10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'PM10 % of population'!$D$20:$Q$20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population'!$D$27:$Q$27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A9-4D53-AA63-9C305D3EF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51200"/>
        <c:axId val="204451760"/>
      </c:lineChart>
      <c:catAx>
        <c:axId val="20445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451760"/>
        <c:crosses val="autoZero"/>
        <c:auto val="1"/>
        <c:lblAlgn val="ctr"/>
        <c:lblOffset val="100"/>
        <c:noMultiLvlLbl val="0"/>
      </c:catAx>
      <c:valAx>
        <c:axId val="20445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2077294685990338E-2"/>
              <c:y val="0.396664536102108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45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population'!$C$58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population'!$E$58:$R$58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5-4ABB-84AE-6BB1E5D47465}"/>
            </c:ext>
          </c:extLst>
        </c:ser>
        <c:ser>
          <c:idx val="1"/>
          <c:order val="1"/>
          <c:tx>
            <c:strRef>
              <c:f>'PM10 % of population'!$C$59</c:f>
              <c:strCache>
                <c:ptCount val="1"/>
                <c:pt idx="0">
                  <c:v>0 - 7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population'!$E$59:$R$59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B5-4ABB-84AE-6BB1E5D47465}"/>
            </c:ext>
          </c:extLst>
        </c:ser>
        <c:ser>
          <c:idx val="2"/>
          <c:order val="2"/>
          <c:tx>
            <c:strRef>
              <c:f>'PM10 % of population'!$C$60</c:f>
              <c:strCache>
                <c:ptCount val="1"/>
                <c:pt idx="0">
                  <c:v>7 - 35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population'!$E$60:$R$60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B5-4ABB-84AE-6BB1E5D47465}"/>
            </c:ext>
          </c:extLst>
        </c:ser>
        <c:ser>
          <c:idx val="3"/>
          <c:order val="3"/>
          <c:tx>
            <c:strRef>
              <c:f>'PM10 % of population'!$C$61</c:f>
              <c:strCache>
                <c:ptCount val="1"/>
                <c:pt idx="0">
                  <c:v>&gt; 35 дена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population'!$E$61:$R$61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B5-4ABB-84AE-6BB1E5D4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33824"/>
        <c:axId val="204834384"/>
      </c:barChart>
      <c:catAx>
        <c:axId val="2048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834384"/>
        <c:crosses val="autoZero"/>
        <c:auto val="1"/>
        <c:lblAlgn val="ctr"/>
        <c:lblOffset val="100"/>
        <c:noMultiLvlLbl val="0"/>
      </c:catAx>
      <c:valAx>
        <c:axId val="20483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83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'PM10 % of population'!$D$58</c:f>
              <c:strCache>
                <c:ptCount val="1"/>
                <c:pt idx="0">
                  <c:v>0 days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population'!$E$58:$R$58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6-4E4D-9592-40F40298B624}"/>
            </c:ext>
          </c:extLst>
        </c:ser>
        <c:ser>
          <c:idx val="1"/>
          <c:order val="1"/>
          <c:tx>
            <c:strRef>
              <c:f>'PM10 % of population'!$D$59</c:f>
              <c:strCache>
                <c:ptCount val="1"/>
                <c:pt idx="0">
                  <c:v>0 - 7 days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population'!$E$59:$R$59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86-4E4D-9592-40F40298B624}"/>
            </c:ext>
          </c:extLst>
        </c:ser>
        <c:ser>
          <c:idx val="2"/>
          <c:order val="2"/>
          <c:tx>
            <c:strRef>
              <c:f>'PM10 % of population'!$D$60</c:f>
              <c:strCache>
                <c:ptCount val="1"/>
                <c:pt idx="0">
                  <c:v>7 - 35 days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population'!$E$60:$R$60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86-4E4D-9592-40F40298B624}"/>
            </c:ext>
          </c:extLst>
        </c:ser>
        <c:ser>
          <c:idx val="3"/>
          <c:order val="3"/>
          <c:tx>
            <c:strRef>
              <c:f>'PM10 % of population'!$D$61</c:f>
              <c:strCache>
                <c:ptCount val="1"/>
                <c:pt idx="0">
                  <c:v>&gt; 35 days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'PM10 % of population'!$E$57:$R$57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'PM10 % of population'!$E$61:$R$61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86-4E4D-9592-40F40298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838864"/>
        <c:axId val="204839424"/>
      </c:barChart>
      <c:catAx>
        <c:axId val="20483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839424"/>
        <c:crosses val="autoZero"/>
        <c:auto val="1"/>
        <c:lblAlgn val="ctr"/>
        <c:lblOffset val="100"/>
        <c:noMultiLvlLbl val="0"/>
      </c:catAx>
      <c:valAx>
        <c:axId val="20483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483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23811</xdr:colOff>
      <xdr:row>1</xdr:row>
      <xdr:rowOff>33336</xdr:rowOff>
    </xdr:from>
    <xdr:to>
      <xdr:col>30</xdr:col>
      <xdr:colOff>485775</xdr:colOff>
      <xdr:row>17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581025</xdr:colOff>
      <xdr:row>5</xdr:row>
      <xdr:rowOff>123825</xdr:rowOff>
    </xdr:from>
    <xdr:to>
      <xdr:col>27</xdr:col>
      <xdr:colOff>239861</xdr:colOff>
      <xdr:row>6</xdr:row>
      <xdr:rowOff>122615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496925" y="1085850"/>
          <a:ext cx="4535636" cy="198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36576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90% </a:t>
          </a:r>
          <a:r>
            <a:rPr lang="mk-MK" sz="1100" b="0" i="0" u="none" strike="noStrike" baseline="0">
              <a:solidFill>
                <a:srgbClr val="000000"/>
              </a:solidFill>
              <a:latin typeface="+mn-lt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19</xdr:col>
      <xdr:colOff>23811</xdr:colOff>
      <xdr:row>19</xdr:row>
      <xdr:rowOff>38100</xdr:rowOff>
    </xdr:from>
    <xdr:to>
      <xdr:col>30</xdr:col>
      <xdr:colOff>485775</xdr:colOff>
      <xdr:row>38</xdr:row>
      <xdr:rowOff>57150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0.14475</cdr:x>
      <cdr:y>0.28118</cdr:y>
    </cdr:from>
    <cdr:to>
      <cdr:x>0.14475</cdr:x>
      <cdr:y>0.39789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37521" y="1032466"/>
          <a:ext cx="0" cy="428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0.19203</cdr:x>
      <cdr:y>0.65932</cdr:y>
    </cdr:from>
    <cdr:to>
      <cdr:x>0.39801</cdr:x>
      <cdr:y>0.73061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6403" y="2420937"/>
          <a:ext cx="1476375" cy="261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0.71356</cdr:x>
      <cdr:y>0.60284</cdr:y>
    </cdr:from>
    <cdr:to>
      <cdr:x>0.90042</cdr:x>
      <cdr:y>0.68594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508" y="2770540"/>
          <a:ext cx="1339304" cy="381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0.79826</cdr:x>
      <cdr:y>0.6417</cdr:y>
    </cdr:from>
    <cdr:to>
      <cdr:x>0.79826</cdr:x>
      <cdr:y>0.75705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1571" y="2949149"/>
          <a:ext cx="0" cy="5301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0.28711</cdr:x>
      <cdr:y>0.57282</cdr:y>
    </cdr:from>
    <cdr:to>
      <cdr:x>0.28756</cdr:x>
      <cdr:y>0.66027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57864" y="2103320"/>
          <a:ext cx="3225" cy="3211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0.07831</cdr:x>
      <cdr:y>0.71272</cdr:y>
    </cdr:from>
    <cdr:to>
      <cdr:x>0.69144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26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0.14627</cdr:x>
      <cdr:y>0.59458</cdr:y>
    </cdr:from>
    <cdr:to>
      <cdr:x>0.14627</cdr:x>
      <cdr:y>0.724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48420" y="2268184"/>
          <a:ext cx="0" cy="4937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0.12748</cdr:x>
      <cdr:y>0.30435</cdr:y>
    </cdr:from>
    <cdr:to>
      <cdr:x>0.12748</cdr:x>
      <cdr:y>0.42106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13696" y="1197266"/>
          <a:ext cx="0" cy="4591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0.24651</cdr:x>
      <cdr:y>0.65775</cdr:y>
    </cdr:from>
    <cdr:to>
      <cdr:x>0.35452</cdr:x>
      <cdr:y>0.72905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6909" y="2587492"/>
          <a:ext cx="774168" cy="28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Average</a:t>
          </a:r>
        </a:p>
      </cdr:txBody>
    </cdr:sp>
  </cdr:relSizeAnchor>
  <cdr:relSizeAnchor xmlns:cdr="http://schemas.openxmlformats.org/drawingml/2006/chartDrawing">
    <cdr:from>
      <cdr:x>0.77143</cdr:x>
      <cdr:y>0.52017</cdr:y>
    </cdr:from>
    <cdr:to>
      <cdr:x>0.95092</cdr:x>
      <cdr:y>0.60327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9264" y="2150322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Limit </a:t>
          </a:r>
          <a:r>
            <a:rPr lang="en-GB" sz="1025" b="0" i="0" u="none" strike="noStrike" baseline="0">
              <a:solidFill>
                <a:srgbClr val="000000"/>
              </a:solidFill>
              <a:latin typeface="Verdana"/>
            </a:rPr>
            <a:t>value</a:t>
          </a:r>
        </a:p>
      </cdr:txBody>
    </cdr:sp>
  </cdr:relSizeAnchor>
  <cdr:relSizeAnchor xmlns:cdr="http://schemas.openxmlformats.org/drawingml/2006/chartDrawing">
    <cdr:from>
      <cdr:x>0.84078</cdr:x>
      <cdr:y>0.61062</cdr:y>
    </cdr:from>
    <cdr:to>
      <cdr:x>0.84078</cdr:x>
      <cdr:y>0.72596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3913" y="1980386"/>
          <a:ext cx="0" cy="3740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0.2911</cdr:x>
      <cdr:y>0.55927</cdr:y>
    </cdr:from>
    <cdr:to>
      <cdr:x>0.29155</cdr:x>
      <cdr:y>0.64672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086470" y="2200055"/>
          <a:ext cx="3225" cy="3440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0.08628</cdr:x>
      <cdr:y>0.71272</cdr:y>
    </cdr:from>
    <cdr:to>
      <cdr:x>0.69941</cdr:x>
      <cdr:y>0.8208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14" y="3275533"/>
          <a:ext cx="4394664" cy="496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10% of the stations have concentrations below this line</a:t>
          </a:r>
        </a:p>
      </cdr:txBody>
    </cdr:sp>
  </cdr:relSizeAnchor>
  <cdr:relSizeAnchor xmlns:cdr="http://schemas.openxmlformats.org/drawingml/2006/chartDrawing">
    <cdr:from>
      <cdr:x>0.14361</cdr:x>
      <cdr:y>0.59316</cdr:y>
    </cdr:from>
    <cdr:to>
      <cdr:x>0.14361</cdr:x>
      <cdr:y>0.72258</cdr:y>
    </cdr:to>
    <cdr:sp macro="" textlink="">
      <cdr:nvSpPr>
        <cdr:cNvPr id="8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029342" y="2635675"/>
          <a:ext cx="0" cy="5750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0.08096</cdr:x>
      <cdr:y>0.20663</cdr:y>
    </cdr:from>
    <cdr:to>
      <cdr:x>0.69409</cdr:x>
      <cdr:y>0.31471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09" y="812858"/>
          <a:ext cx="4394648" cy="425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Verdana"/>
            </a:rPr>
            <a:t>9</a:t>
          </a:r>
          <a:r>
            <a:rPr lang="en-GB" sz="1100" b="0" i="0" u="none" strike="noStrike" baseline="0">
              <a:solidFill>
                <a:srgbClr val="000000"/>
              </a:solidFill>
              <a:latin typeface="Verdana"/>
            </a:rPr>
            <a:t>0% of the stations have concentrations below this line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1</xdr:row>
      <xdr:rowOff>157161</xdr:rowOff>
    </xdr:from>
    <xdr:to>
      <xdr:col>27</xdr:col>
      <xdr:colOff>152400</xdr:colOff>
      <xdr:row>11</xdr:row>
      <xdr:rowOff>133349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9524</xdr:colOff>
      <xdr:row>12</xdr:row>
      <xdr:rowOff>119062</xdr:rowOff>
    </xdr:from>
    <xdr:to>
      <xdr:col>27</xdr:col>
      <xdr:colOff>228599</xdr:colOff>
      <xdr:row>28</xdr:row>
      <xdr:rowOff>57151</xdr:rowOff>
    </xdr:to>
    <xdr:graphicFrame macro="">
      <xdr:nvGraphicFramePr>
        <xdr:cNvPr id="9" name="Chart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152399</xdr:colOff>
      <xdr:row>32</xdr:row>
      <xdr:rowOff>61912</xdr:rowOff>
    </xdr:from>
    <xdr:to>
      <xdr:col>29</xdr:col>
      <xdr:colOff>247650</xdr:colOff>
      <xdr:row>43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152400</xdr:colOff>
      <xdr:row>44</xdr:row>
      <xdr:rowOff>242887</xdr:rowOff>
    </xdr:from>
    <xdr:to>
      <xdr:col>29</xdr:col>
      <xdr:colOff>161925</xdr:colOff>
      <xdr:row>58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workbookViewId="0">
      <selection activeCell="O31" sqref="O31"/>
    </sheetView>
  </sheetViews>
  <sheetFormatPr defaultRowHeight="15"/>
  <cols>
    <col min="1" max="1" width="5" customWidth="1"/>
    <col min="2" max="2" width="22.5703125" customWidth="1"/>
    <col min="3" max="3" width="19.85546875" customWidth="1"/>
  </cols>
  <sheetData>
    <row r="1" spans="2:18">
      <c r="B1" s="27" t="s">
        <v>33</v>
      </c>
      <c r="C1" s="1"/>
      <c r="D1" s="1"/>
      <c r="E1" s="1"/>
      <c r="F1" s="1"/>
      <c r="G1" s="1"/>
      <c r="H1" s="1"/>
      <c r="I1" s="1"/>
      <c r="J1" s="1"/>
      <c r="K1" s="1"/>
    </row>
    <row r="2" spans="2:18">
      <c r="B2" s="27" t="s">
        <v>56</v>
      </c>
      <c r="C2" s="1"/>
      <c r="D2" s="1"/>
      <c r="E2" s="1"/>
      <c r="F2" s="1"/>
      <c r="G2" s="1"/>
      <c r="H2" s="1"/>
      <c r="I2" s="1"/>
      <c r="J2" s="1"/>
      <c r="K2" s="1"/>
    </row>
    <row r="3" spans="2:18">
      <c r="B3" s="1"/>
      <c r="C3" s="1"/>
      <c r="D3" s="1"/>
      <c r="E3" s="1"/>
      <c r="F3" s="1"/>
      <c r="G3" s="1"/>
      <c r="H3" s="1"/>
      <c r="I3" s="1"/>
      <c r="J3" s="1"/>
      <c r="K3" s="1"/>
    </row>
    <row r="5" spans="2:18" ht="15.75" thickBot="1"/>
    <row r="6" spans="2:18" ht="15.75" thickBot="1">
      <c r="B6" s="95" t="s">
        <v>0</v>
      </c>
      <c r="C6" s="96" t="s">
        <v>1</v>
      </c>
      <c r="D6" s="97" t="s">
        <v>2</v>
      </c>
      <c r="E6" s="98">
        <v>2004</v>
      </c>
      <c r="F6" s="98">
        <v>2005</v>
      </c>
      <c r="G6" s="98">
        <v>2006</v>
      </c>
      <c r="H6" s="98">
        <v>2007</v>
      </c>
      <c r="I6" s="98">
        <v>2008</v>
      </c>
      <c r="J6" s="98">
        <v>2009</v>
      </c>
      <c r="K6" s="98">
        <v>2010</v>
      </c>
      <c r="L6" s="98">
        <v>2011</v>
      </c>
      <c r="M6" s="98">
        <v>2012</v>
      </c>
      <c r="N6" s="98">
        <v>2013</v>
      </c>
      <c r="O6" s="98">
        <v>2014</v>
      </c>
      <c r="P6" s="98">
        <v>2015</v>
      </c>
      <c r="Q6" s="99">
        <v>2016</v>
      </c>
      <c r="R6" s="100">
        <v>2017</v>
      </c>
    </row>
    <row r="7" spans="2:18">
      <c r="B7" s="154" t="s">
        <v>10</v>
      </c>
      <c r="C7" s="23" t="s">
        <v>19</v>
      </c>
      <c r="D7" s="2" t="s">
        <v>3</v>
      </c>
      <c r="E7" s="3"/>
      <c r="F7" s="3"/>
      <c r="G7" s="4"/>
      <c r="H7" s="4">
        <v>117</v>
      </c>
      <c r="I7" s="4">
        <v>156</v>
      </c>
      <c r="J7" s="4">
        <v>215</v>
      </c>
      <c r="K7" s="8">
        <v>134</v>
      </c>
      <c r="L7" s="8">
        <v>326</v>
      </c>
      <c r="M7" s="8">
        <v>212</v>
      </c>
      <c r="N7" s="8">
        <v>189</v>
      </c>
      <c r="O7" s="8">
        <v>189</v>
      </c>
      <c r="P7" s="8">
        <v>223</v>
      </c>
      <c r="Q7" s="8">
        <v>204</v>
      </c>
      <c r="R7" s="9">
        <v>190</v>
      </c>
    </row>
    <row r="8" spans="2:18">
      <c r="B8" s="156"/>
      <c r="C8" s="24" t="s">
        <v>20</v>
      </c>
      <c r="D8" s="5" t="s">
        <v>3</v>
      </c>
      <c r="E8" s="6">
        <v>114</v>
      </c>
      <c r="F8" s="6">
        <v>139</v>
      </c>
      <c r="G8" s="7">
        <v>199</v>
      </c>
      <c r="H8" s="7">
        <v>123</v>
      </c>
      <c r="I8" s="7">
        <v>125</v>
      </c>
      <c r="J8" s="7"/>
      <c r="K8" s="10"/>
      <c r="L8" s="10"/>
      <c r="M8" s="10">
        <v>122</v>
      </c>
      <c r="N8" s="10">
        <v>122</v>
      </c>
      <c r="O8" s="10">
        <v>128</v>
      </c>
      <c r="P8" s="10">
        <v>121</v>
      </c>
      <c r="Q8" s="10">
        <v>137</v>
      </c>
      <c r="R8" s="11">
        <v>140</v>
      </c>
    </row>
    <row r="9" spans="2:18">
      <c r="B9" s="156"/>
      <c r="C9" s="24" t="s">
        <v>21</v>
      </c>
      <c r="D9" s="5" t="s">
        <v>3</v>
      </c>
      <c r="E9" s="6"/>
      <c r="F9" s="6">
        <v>190</v>
      </c>
      <c r="G9" s="7"/>
      <c r="H9" s="7">
        <v>66</v>
      </c>
      <c r="I9" s="7">
        <v>65</v>
      </c>
      <c r="J9" s="7"/>
      <c r="K9" s="10"/>
      <c r="L9" s="10"/>
      <c r="M9" s="10">
        <v>123</v>
      </c>
      <c r="N9" s="10">
        <v>139</v>
      </c>
      <c r="O9" s="10">
        <v>127</v>
      </c>
      <c r="P9" s="10">
        <v>176</v>
      </c>
      <c r="Q9" s="10">
        <v>144</v>
      </c>
      <c r="R9" s="11">
        <v>112</v>
      </c>
    </row>
    <row r="10" spans="2:18">
      <c r="B10" s="156"/>
      <c r="C10" s="24" t="s">
        <v>22</v>
      </c>
      <c r="D10" s="5" t="s">
        <v>3</v>
      </c>
      <c r="E10" s="6"/>
      <c r="F10" s="6"/>
      <c r="G10" s="7"/>
      <c r="H10" s="7"/>
      <c r="I10" s="7"/>
      <c r="J10" s="7">
        <v>117</v>
      </c>
      <c r="K10" s="10">
        <v>84</v>
      </c>
      <c r="L10" s="10"/>
      <c r="M10" s="10">
        <v>121</v>
      </c>
      <c r="N10" s="10">
        <v>87</v>
      </c>
      <c r="O10" s="10">
        <v>104</v>
      </c>
      <c r="P10" s="10">
        <v>168</v>
      </c>
      <c r="Q10" s="10">
        <v>149</v>
      </c>
      <c r="R10" s="11">
        <v>146</v>
      </c>
    </row>
    <row r="11" spans="2:18" ht="15.75" thickBot="1">
      <c r="B11" s="155"/>
      <c r="C11" s="101" t="s">
        <v>23</v>
      </c>
      <c r="D11" s="102" t="s">
        <v>3</v>
      </c>
      <c r="E11" s="103"/>
      <c r="F11" s="103">
        <v>190</v>
      </c>
      <c r="G11" s="104">
        <v>227</v>
      </c>
      <c r="H11" s="104">
        <v>176</v>
      </c>
      <c r="I11" s="104">
        <v>147</v>
      </c>
      <c r="J11" s="104">
        <v>160</v>
      </c>
      <c r="K11" s="105">
        <v>87</v>
      </c>
      <c r="L11" s="105">
        <v>87</v>
      </c>
      <c r="M11" s="105">
        <v>136</v>
      </c>
      <c r="N11" s="105">
        <v>143</v>
      </c>
      <c r="O11" s="105">
        <v>130</v>
      </c>
      <c r="P11" s="105">
        <v>110</v>
      </c>
      <c r="Q11" s="105">
        <v>157</v>
      </c>
      <c r="R11" s="106">
        <v>175</v>
      </c>
    </row>
    <row r="12" spans="2:18">
      <c r="B12" s="154" t="s">
        <v>11</v>
      </c>
      <c r="C12" s="23" t="s">
        <v>24</v>
      </c>
      <c r="D12" s="2" t="s">
        <v>3</v>
      </c>
      <c r="E12" s="3">
        <v>106</v>
      </c>
      <c r="F12" s="3">
        <v>83</v>
      </c>
      <c r="G12" s="4">
        <v>93</v>
      </c>
      <c r="H12" s="4">
        <v>71</v>
      </c>
      <c r="I12" s="4"/>
      <c r="J12" s="4">
        <v>91</v>
      </c>
      <c r="K12" s="8">
        <v>85</v>
      </c>
      <c r="L12" s="8">
        <v>78</v>
      </c>
      <c r="M12" s="8"/>
      <c r="N12" s="8"/>
      <c r="O12" s="8"/>
      <c r="P12" s="8"/>
      <c r="Q12" s="8"/>
      <c r="R12" s="9"/>
    </row>
    <row r="13" spans="2:18" ht="15.75" thickBot="1">
      <c r="B13" s="155"/>
      <c r="C13" s="101" t="s">
        <v>25</v>
      </c>
      <c r="D13" s="102" t="s">
        <v>3</v>
      </c>
      <c r="E13" s="103">
        <v>112</v>
      </c>
      <c r="F13" s="103">
        <v>138</v>
      </c>
      <c r="G13" s="104">
        <v>154</v>
      </c>
      <c r="H13" s="104">
        <v>117</v>
      </c>
      <c r="I13" s="104">
        <v>106</v>
      </c>
      <c r="J13" s="104">
        <v>115</v>
      </c>
      <c r="K13" s="105">
        <v>97</v>
      </c>
      <c r="L13" s="105">
        <v>115</v>
      </c>
      <c r="M13" s="105">
        <v>98</v>
      </c>
      <c r="N13" s="105">
        <v>72</v>
      </c>
      <c r="O13" s="105">
        <v>98</v>
      </c>
      <c r="P13" s="105">
        <v>98</v>
      </c>
      <c r="Q13" s="105">
        <v>95</v>
      </c>
      <c r="R13" s="106">
        <v>84</v>
      </c>
    </row>
    <row r="14" spans="2:18" ht="26.25" thickBot="1">
      <c r="B14" s="107" t="s">
        <v>12</v>
      </c>
      <c r="C14" s="108" t="s">
        <v>26</v>
      </c>
      <c r="D14" s="109" t="s">
        <v>3</v>
      </c>
      <c r="E14" s="110"/>
      <c r="F14" s="110">
        <v>224</v>
      </c>
      <c r="G14" s="111">
        <v>201</v>
      </c>
      <c r="H14" s="111">
        <v>150</v>
      </c>
      <c r="I14" s="111">
        <v>170</v>
      </c>
      <c r="J14" s="111">
        <v>167</v>
      </c>
      <c r="K14" s="112">
        <v>104</v>
      </c>
      <c r="L14" s="112"/>
      <c r="M14" s="112">
        <v>131</v>
      </c>
      <c r="N14" s="112">
        <v>237</v>
      </c>
      <c r="O14" s="112">
        <v>268</v>
      </c>
      <c r="P14" s="112">
        <v>298</v>
      </c>
      <c r="Q14" s="112">
        <v>177</v>
      </c>
      <c r="R14" s="113">
        <v>116</v>
      </c>
    </row>
    <row r="15" spans="2:18" ht="26.25" thickBot="1">
      <c r="B15" s="107" t="s">
        <v>13</v>
      </c>
      <c r="C15" s="108" t="s">
        <v>27</v>
      </c>
      <c r="D15" s="109" t="s">
        <v>3</v>
      </c>
      <c r="E15" s="110">
        <v>148</v>
      </c>
      <c r="F15" s="110">
        <v>144</v>
      </c>
      <c r="G15" s="111">
        <v>166</v>
      </c>
      <c r="H15" s="111">
        <v>117</v>
      </c>
      <c r="I15" s="111">
        <v>109</v>
      </c>
      <c r="J15" s="111">
        <v>144</v>
      </c>
      <c r="K15" s="112">
        <v>104</v>
      </c>
      <c r="L15" s="112">
        <v>88</v>
      </c>
      <c r="M15" s="112"/>
      <c r="N15" s="112"/>
      <c r="O15" s="112"/>
      <c r="P15" s="112"/>
      <c r="Q15" s="112">
        <v>99</v>
      </c>
      <c r="R15" s="113">
        <v>152</v>
      </c>
    </row>
    <row r="16" spans="2:18" ht="26.25" thickBot="1">
      <c r="B16" s="107" t="s">
        <v>14</v>
      </c>
      <c r="C16" s="108" t="s">
        <v>28</v>
      </c>
      <c r="D16" s="109" t="s">
        <v>3</v>
      </c>
      <c r="E16" s="110"/>
      <c r="F16" s="110">
        <v>130</v>
      </c>
      <c r="G16" s="111">
        <v>99</v>
      </c>
      <c r="H16" s="111">
        <v>81</v>
      </c>
      <c r="I16" s="111">
        <v>84</v>
      </c>
      <c r="J16" s="111">
        <v>99</v>
      </c>
      <c r="K16" s="112">
        <v>86</v>
      </c>
      <c r="L16" s="112">
        <v>130</v>
      </c>
      <c r="M16" s="112"/>
      <c r="N16" s="112"/>
      <c r="O16" s="112">
        <v>56</v>
      </c>
      <c r="P16" s="112">
        <v>91</v>
      </c>
      <c r="Q16" s="112">
        <v>78</v>
      </c>
      <c r="R16" s="113">
        <v>66</v>
      </c>
    </row>
    <row r="17" spans="2:18" ht="26.25" thickBot="1">
      <c r="B17" s="107" t="s">
        <v>15</v>
      </c>
      <c r="C17" s="108" t="s">
        <v>29</v>
      </c>
      <c r="D17" s="109" t="s">
        <v>3</v>
      </c>
      <c r="E17" s="110"/>
      <c r="F17" s="110">
        <v>185</v>
      </c>
      <c r="G17" s="111">
        <v>181</v>
      </c>
      <c r="H17" s="111">
        <v>152</v>
      </c>
      <c r="I17" s="111">
        <v>137</v>
      </c>
      <c r="J17" s="111">
        <v>138</v>
      </c>
      <c r="K17" s="112">
        <v>125</v>
      </c>
      <c r="L17" s="112">
        <v>73</v>
      </c>
      <c r="M17" s="112"/>
      <c r="N17" s="112">
        <v>168</v>
      </c>
      <c r="O17" s="112">
        <v>147</v>
      </c>
      <c r="P17" s="112">
        <v>168</v>
      </c>
      <c r="Q17" s="112">
        <v>126</v>
      </c>
      <c r="R17" s="113">
        <v>88</v>
      </c>
    </row>
    <row r="18" spans="2:18">
      <c r="B18" s="154" t="s">
        <v>16</v>
      </c>
      <c r="C18" s="23" t="s">
        <v>30</v>
      </c>
      <c r="D18" s="2" t="s">
        <v>3</v>
      </c>
      <c r="E18" s="3"/>
      <c r="F18" s="3">
        <v>101</v>
      </c>
      <c r="G18" s="4">
        <v>100</v>
      </c>
      <c r="H18" s="4">
        <v>110</v>
      </c>
      <c r="I18" s="4">
        <v>101</v>
      </c>
      <c r="J18" s="4">
        <v>79</v>
      </c>
      <c r="K18" s="8">
        <v>79</v>
      </c>
      <c r="L18" s="8">
        <v>143</v>
      </c>
      <c r="M18" s="8">
        <v>57</v>
      </c>
      <c r="N18" s="8">
        <v>122</v>
      </c>
      <c r="O18" s="8">
        <v>90</v>
      </c>
      <c r="P18" s="8">
        <v>115</v>
      </c>
      <c r="Q18" s="8">
        <v>92</v>
      </c>
      <c r="R18" s="9">
        <v>98</v>
      </c>
    </row>
    <row r="19" spans="2:18" ht="15.75" thickBot="1">
      <c r="B19" s="155"/>
      <c r="C19" s="101" t="s">
        <v>31</v>
      </c>
      <c r="D19" s="102" t="s">
        <v>3</v>
      </c>
      <c r="E19" s="103"/>
      <c r="F19" s="103">
        <v>130</v>
      </c>
      <c r="G19" s="104">
        <v>165</v>
      </c>
      <c r="H19" s="104">
        <v>126</v>
      </c>
      <c r="I19" s="104">
        <v>97</v>
      </c>
      <c r="J19" s="104">
        <v>110</v>
      </c>
      <c r="K19" s="105">
        <v>97</v>
      </c>
      <c r="L19" s="105">
        <v>102</v>
      </c>
      <c r="M19" s="105"/>
      <c r="N19" s="105"/>
      <c r="O19" s="105"/>
      <c r="P19" s="105">
        <v>134</v>
      </c>
      <c r="Q19" s="105">
        <v>126</v>
      </c>
      <c r="R19" s="106">
        <v>110</v>
      </c>
    </row>
    <row r="20" spans="2:18" ht="26.25" thickBot="1">
      <c r="B20" s="85" t="s">
        <v>17</v>
      </c>
      <c r="C20" s="25" t="s">
        <v>32</v>
      </c>
      <c r="D20" s="14" t="s">
        <v>3</v>
      </c>
      <c r="E20" s="15"/>
      <c r="F20" s="15">
        <v>121</v>
      </c>
      <c r="G20" s="15">
        <v>189</v>
      </c>
      <c r="H20" s="15">
        <v>158</v>
      </c>
      <c r="I20" s="16">
        <v>155</v>
      </c>
      <c r="J20" s="16">
        <v>134</v>
      </c>
      <c r="K20" s="17">
        <v>122</v>
      </c>
      <c r="L20" s="17">
        <v>133</v>
      </c>
      <c r="M20" s="17"/>
      <c r="N20" s="17"/>
      <c r="O20" s="17">
        <v>86</v>
      </c>
      <c r="P20" s="17">
        <v>105</v>
      </c>
      <c r="Q20" s="17">
        <v>87</v>
      </c>
      <c r="R20" s="18">
        <v>119</v>
      </c>
    </row>
    <row r="22" spans="2:18" ht="25.5">
      <c r="B22" s="26" t="s">
        <v>18</v>
      </c>
      <c r="C22" s="20"/>
    </row>
    <row r="23" spans="2:18" ht="15.75" thickBot="1">
      <c r="B23" s="20"/>
      <c r="C23" s="20"/>
    </row>
    <row r="24" spans="2:18">
      <c r="B24" s="78" t="s">
        <v>7</v>
      </c>
      <c r="C24" s="79" t="s">
        <v>8</v>
      </c>
      <c r="D24" s="80"/>
      <c r="E24" s="8">
        <v>50</v>
      </c>
      <c r="F24" s="8">
        <v>50</v>
      </c>
      <c r="G24" s="8">
        <v>50</v>
      </c>
      <c r="H24" s="8">
        <v>50</v>
      </c>
      <c r="I24" s="8">
        <v>50</v>
      </c>
      <c r="J24" s="8">
        <v>50</v>
      </c>
      <c r="K24" s="8">
        <v>50</v>
      </c>
      <c r="L24" s="8">
        <v>50</v>
      </c>
      <c r="M24" s="8">
        <v>50</v>
      </c>
      <c r="N24" s="8">
        <v>50</v>
      </c>
      <c r="O24" s="8">
        <v>50</v>
      </c>
      <c r="P24" s="8">
        <v>50</v>
      </c>
      <c r="Q24" s="114">
        <v>50</v>
      </c>
      <c r="R24" s="86">
        <v>50</v>
      </c>
    </row>
    <row r="25" spans="2:18">
      <c r="B25" s="81" t="s">
        <v>4</v>
      </c>
      <c r="C25" s="21" t="s">
        <v>9</v>
      </c>
      <c r="D25" s="19"/>
      <c r="E25" s="19">
        <f>AVERAGE(E7:E20)</f>
        <v>120</v>
      </c>
      <c r="F25" s="19">
        <f t="shared" ref="F25:Q25" si="0">AVERAGE(F7:F20)</f>
        <v>147.91666666666666</v>
      </c>
      <c r="G25" s="19">
        <f t="shared" si="0"/>
        <v>161.27272727272728</v>
      </c>
      <c r="H25" s="19">
        <f t="shared" si="0"/>
        <v>120.30769230769231</v>
      </c>
      <c r="I25" s="19">
        <f t="shared" si="0"/>
        <v>121</v>
      </c>
      <c r="J25" s="19">
        <f t="shared" si="0"/>
        <v>130.75</v>
      </c>
      <c r="K25" s="19">
        <f t="shared" si="0"/>
        <v>100.33333333333333</v>
      </c>
      <c r="L25" s="19">
        <f t="shared" si="0"/>
        <v>127.5</v>
      </c>
      <c r="M25" s="19">
        <f t="shared" si="0"/>
        <v>125</v>
      </c>
      <c r="N25" s="19">
        <f t="shared" si="0"/>
        <v>142.11111111111111</v>
      </c>
      <c r="O25" s="19">
        <f t="shared" si="0"/>
        <v>129.36363636363637</v>
      </c>
      <c r="P25" s="19">
        <f t="shared" si="0"/>
        <v>150.58333333333334</v>
      </c>
      <c r="Q25" s="10">
        <f t="shared" si="0"/>
        <v>128.53846153846155</v>
      </c>
      <c r="R25" s="11">
        <f>AVERAGE(R7:R20)</f>
        <v>122.76923076923077</v>
      </c>
    </row>
    <row r="26" spans="2:18">
      <c r="B26" s="81" t="s">
        <v>5</v>
      </c>
      <c r="C26" s="22">
        <v>0.1</v>
      </c>
      <c r="D26" s="19"/>
      <c r="E26" s="19">
        <f t="shared" ref="E26:R26" si="1">PERCENTILE(E7:E20, 0.1)</f>
        <v>107.8</v>
      </c>
      <c r="F26" s="19">
        <f t="shared" si="1"/>
        <v>103</v>
      </c>
      <c r="G26" s="19">
        <f t="shared" si="1"/>
        <v>99</v>
      </c>
      <c r="H26" s="19">
        <f t="shared" si="1"/>
        <v>73</v>
      </c>
      <c r="I26" s="19">
        <f t="shared" si="1"/>
        <v>85.3</v>
      </c>
      <c r="J26" s="19">
        <f t="shared" si="1"/>
        <v>91.8</v>
      </c>
      <c r="K26" s="19">
        <f t="shared" si="1"/>
        <v>84.1</v>
      </c>
      <c r="L26" s="19">
        <f t="shared" si="1"/>
        <v>77.5</v>
      </c>
      <c r="M26" s="19">
        <f t="shared" si="1"/>
        <v>85.7</v>
      </c>
      <c r="N26" s="19">
        <f t="shared" si="1"/>
        <v>84</v>
      </c>
      <c r="O26" s="19">
        <f t="shared" si="1"/>
        <v>86</v>
      </c>
      <c r="P26" s="19">
        <f t="shared" si="1"/>
        <v>98.7</v>
      </c>
      <c r="Q26" s="10">
        <f t="shared" si="1"/>
        <v>88</v>
      </c>
      <c r="R26" s="11">
        <f t="shared" si="1"/>
        <v>84.8</v>
      </c>
    </row>
    <row r="27" spans="2:18" ht="15.75" thickBot="1">
      <c r="B27" s="82" t="s">
        <v>6</v>
      </c>
      <c r="C27" s="83">
        <v>0.9</v>
      </c>
      <c r="D27" s="84"/>
      <c r="E27" s="84">
        <f t="shared" ref="E27:R27" si="2">PERCENTILE(E7:E20, 0.9)</f>
        <v>137.80000000000001</v>
      </c>
      <c r="F27" s="84">
        <f t="shared" si="2"/>
        <v>190</v>
      </c>
      <c r="G27" s="84">
        <f t="shared" si="2"/>
        <v>201</v>
      </c>
      <c r="H27" s="84">
        <f t="shared" si="2"/>
        <v>156.80000000000001</v>
      </c>
      <c r="I27" s="84">
        <f t="shared" si="2"/>
        <v>155.9</v>
      </c>
      <c r="J27" s="84">
        <f t="shared" si="2"/>
        <v>166.3</v>
      </c>
      <c r="K27" s="84">
        <f t="shared" si="2"/>
        <v>124.7</v>
      </c>
      <c r="L27" s="84">
        <f t="shared" si="2"/>
        <v>161.29999999999993</v>
      </c>
      <c r="M27" s="84">
        <f t="shared" si="2"/>
        <v>158.79999999999998</v>
      </c>
      <c r="N27" s="84">
        <f t="shared" si="2"/>
        <v>198.59999999999997</v>
      </c>
      <c r="O27" s="84">
        <f t="shared" si="2"/>
        <v>189</v>
      </c>
      <c r="P27" s="84">
        <f t="shared" si="2"/>
        <v>218.3</v>
      </c>
      <c r="Q27" s="12">
        <f t="shared" si="2"/>
        <v>173</v>
      </c>
      <c r="R27" s="13">
        <f t="shared" si="2"/>
        <v>170.4</v>
      </c>
    </row>
    <row r="30" spans="2:18">
      <c r="B30" s="34" t="s">
        <v>60</v>
      </c>
    </row>
    <row r="31" spans="2:18">
      <c r="B31" t="s">
        <v>62</v>
      </c>
    </row>
  </sheetData>
  <mergeCells count="3">
    <mergeCell ref="B18:B19"/>
    <mergeCell ref="B7:B11"/>
    <mergeCell ref="B12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opLeftCell="A13" workbookViewId="0">
      <selection activeCell="B74" sqref="B74"/>
    </sheetView>
  </sheetViews>
  <sheetFormatPr defaultRowHeight="12.75"/>
  <cols>
    <col min="1" max="1" width="23.5703125" style="33" customWidth="1"/>
    <col min="2" max="2" width="21" style="33" bestFit="1" customWidth="1"/>
    <col min="3" max="3" width="20.28515625" style="33" customWidth="1"/>
    <col min="4" max="4" width="20.5703125" style="33" customWidth="1"/>
    <col min="5" max="5" width="13.28515625" style="33" customWidth="1"/>
    <col min="6" max="254" width="9.140625" style="33"/>
    <col min="255" max="255" width="11.42578125" style="33" customWidth="1"/>
    <col min="256" max="256" width="20.28515625" style="33" customWidth="1"/>
    <col min="257" max="257" width="20.5703125" style="33" customWidth="1"/>
    <col min="258" max="258" width="13.28515625" style="33" customWidth="1"/>
    <col min="259" max="510" width="9.140625" style="33"/>
    <col min="511" max="511" width="11.42578125" style="33" customWidth="1"/>
    <col min="512" max="512" width="20.28515625" style="33" customWidth="1"/>
    <col min="513" max="513" width="20.5703125" style="33" customWidth="1"/>
    <col min="514" max="514" width="13.28515625" style="33" customWidth="1"/>
    <col min="515" max="766" width="9.140625" style="33"/>
    <col min="767" max="767" width="11.42578125" style="33" customWidth="1"/>
    <col min="768" max="768" width="20.28515625" style="33" customWidth="1"/>
    <col min="769" max="769" width="20.5703125" style="33" customWidth="1"/>
    <col min="770" max="770" width="13.28515625" style="33" customWidth="1"/>
    <col min="771" max="1022" width="9.140625" style="33"/>
    <col min="1023" max="1023" width="11.42578125" style="33" customWidth="1"/>
    <col min="1024" max="1024" width="20.28515625" style="33" customWidth="1"/>
    <col min="1025" max="1025" width="20.5703125" style="33" customWidth="1"/>
    <col min="1026" max="1026" width="13.28515625" style="33" customWidth="1"/>
    <col min="1027" max="1278" width="9.140625" style="33"/>
    <col min="1279" max="1279" width="11.42578125" style="33" customWidth="1"/>
    <col min="1280" max="1280" width="20.28515625" style="33" customWidth="1"/>
    <col min="1281" max="1281" width="20.5703125" style="33" customWidth="1"/>
    <col min="1282" max="1282" width="13.28515625" style="33" customWidth="1"/>
    <col min="1283" max="1534" width="9.140625" style="33"/>
    <col min="1535" max="1535" width="11.42578125" style="33" customWidth="1"/>
    <col min="1536" max="1536" width="20.28515625" style="33" customWidth="1"/>
    <col min="1537" max="1537" width="20.5703125" style="33" customWidth="1"/>
    <col min="1538" max="1538" width="13.28515625" style="33" customWidth="1"/>
    <col min="1539" max="1790" width="9.140625" style="33"/>
    <col min="1791" max="1791" width="11.42578125" style="33" customWidth="1"/>
    <col min="1792" max="1792" width="20.28515625" style="33" customWidth="1"/>
    <col min="1793" max="1793" width="20.5703125" style="33" customWidth="1"/>
    <col min="1794" max="1794" width="13.28515625" style="33" customWidth="1"/>
    <col min="1795" max="2046" width="9.140625" style="33"/>
    <col min="2047" max="2047" width="11.42578125" style="33" customWidth="1"/>
    <col min="2048" max="2048" width="20.28515625" style="33" customWidth="1"/>
    <col min="2049" max="2049" width="20.5703125" style="33" customWidth="1"/>
    <col min="2050" max="2050" width="13.28515625" style="33" customWidth="1"/>
    <col min="2051" max="2302" width="9.140625" style="33"/>
    <col min="2303" max="2303" width="11.42578125" style="33" customWidth="1"/>
    <col min="2304" max="2304" width="20.28515625" style="33" customWidth="1"/>
    <col min="2305" max="2305" width="20.5703125" style="33" customWidth="1"/>
    <col min="2306" max="2306" width="13.28515625" style="33" customWidth="1"/>
    <col min="2307" max="2558" width="9.140625" style="33"/>
    <col min="2559" max="2559" width="11.42578125" style="33" customWidth="1"/>
    <col min="2560" max="2560" width="20.28515625" style="33" customWidth="1"/>
    <col min="2561" max="2561" width="20.5703125" style="33" customWidth="1"/>
    <col min="2562" max="2562" width="13.28515625" style="33" customWidth="1"/>
    <col min="2563" max="2814" width="9.140625" style="33"/>
    <col min="2815" max="2815" width="11.42578125" style="33" customWidth="1"/>
    <col min="2816" max="2816" width="20.28515625" style="33" customWidth="1"/>
    <col min="2817" max="2817" width="20.5703125" style="33" customWidth="1"/>
    <col min="2818" max="2818" width="13.28515625" style="33" customWidth="1"/>
    <col min="2819" max="3070" width="9.140625" style="33"/>
    <col min="3071" max="3071" width="11.42578125" style="33" customWidth="1"/>
    <col min="3072" max="3072" width="20.28515625" style="33" customWidth="1"/>
    <col min="3073" max="3073" width="20.5703125" style="33" customWidth="1"/>
    <col min="3074" max="3074" width="13.28515625" style="33" customWidth="1"/>
    <col min="3075" max="3326" width="9.140625" style="33"/>
    <col min="3327" max="3327" width="11.42578125" style="33" customWidth="1"/>
    <col min="3328" max="3328" width="20.28515625" style="33" customWidth="1"/>
    <col min="3329" max="3329" width="20.5703125" style="33" customWidth="1"/>
    <col min="3330" max="3330" width="13.28515625" style="33" customWidth="1"/>
    <col min="3331" max="3582" width="9.140625" style="33"/>
    <col min="3583" max="3583" width="11.42578125" style="33" customWidth="1"/>
    <col min="3584" max="3584" width="20.28515625" style="33" customWidth="1"/>
    <col min="3585" max="3585" width="20.5703125" style="33" customWidth="1"/>
    <col min="3586" max="3586" width="13.28515625" style="33" customWidth="1"/>
    <col min="3587" max="3838" width="9.140625" style="33"/>
    <col min="3839" max="3839" width="11.42578125" style="33" customWidth="1"/>
    <col min="3840" max="3840" width="20.28515625" style="33" customWidth="1"/>
    <col min="3841" max="3841" width="20.5703125" style="33" customWidth="1"/>
    <col min="3842" max="3842" width="13.28515625" style="33" customWidth="1"/>
    <col min="3843" max="4094" width="9.140625" style="33"/>
    <col min="4095" max="4095" width="11.42578125" style="33" customWidth="1"/>
    <col min="4096" max="4096" width="20.28515625" style="33" customWidth="1"/>
    <col min="4097" max="4097" width="20.5703125" style="33" customWidth="1"/>
    <col min="4098" max="4098" width="13.28515625" style="33" customWidth="1"/>
    <col min="4099" max="4350" width="9.140625" style="33"/>
    <col min="4351" max="4351" width="11.42578125" style="33" customWidth="1"/>
    <col min="4352" max="4352" width="20.28515625" style="33" customWidth="1"/>
    <col min="4353" max="4353" width="20.5703125" style="33" customWidth="1"/>
    <col min="4354" max="4354" width="13.28515625" style="33" customWidth="1"/>
    <col min="4355" max="4606" width="9.140625" style="33"/>
    <col min="4607" max="4607" width="11.42578125" style="33" customWidth="1"/>
    <col min="4608" max="4608" width="20.28515625" style="33" customWidth="1"/>
    <col min="4609" max="4609" width="20.5703125" style="33" customWidth="1"/>
    <col min="4610" max="4610" width="13.28515625" style="33" customWidth="1"/>
    <col min="4611" max="4862" width="9.140625" style="33"/>
    <col min="4863" max="4863" width="11.42578125" style="33" customWidth="1"/>
    <col min="4864" max="4864" width="20.28515625" style="33" customWidth="1"/>
    <col min="4865" max="4865" width="20.5703125" style="33" customWidth="1"/>
    <col min="4866" max="4866" width="13.28515625" style="33" customWidth="1"/>
    <col min="4867" max="5118" width="9.140625" style="33"/>
    <col min="5119" max="5119" width="11.42578125" style="33" customWidth="1"/>
    <col min="5120" max="5120" width="20.28515625" style="33" customWidth="1"/>
    <col min="5121" max="5121" width="20.5703125" style="33" customWidth="1"/>
    <col min="5122" max="5122" width="13.28515625" style="33" customWidth="1"/>
    <col min="5123" max="5374" width="9.140625" style="33"/>
    <col min="5375" max="5375" width="11.42578125" style="33" customWidth="1"/>
    <col min="5376" max="5376" width="20.28515625" style="33" customWidth="1"/>
    <col min="5377" max="5377" width="20.5703125" style="33" customWidth="1"/>
    <col min="5378" max="5378" width="13.28515625" style="33" customWidth="1"/>
    <col min="5379" max="5630" width="9.140625" style="33"/>
    <col min="5631" max="5631" width="11.42578125" style="33" customWidth="1"/>
    <col min="5632" max="5632" width="20.28515625" style="33" customWidth="1"/>
    <col min="5633" max="5633" width="20.5703125" style="33" customWidth="1"/>
    <col min="5634" max="5634" width="13.28515625" style="33" customWidth="1"/>
    <col min="5635" max="5886" width="9.140625" style="33"/>
    <col min="5887" max="5887" width="11.42578125" style="33" customWidth="1"/>
    <col min="5888" max="5888" width="20.28515625" style="33" customWidth="1"/>
    <col min="5889" max="5889" width="20.5703125" style="33" customWidth="1"/>
    <col min="5890" max="5890" width="13.28515625" style="33" customWidth="1"/>
    <col min="5891" max="6142" width="9.140625" style="33"/>
    <col min="6143" max="6143" width="11.42578125" style="33" customWidth="1"/>
    <col min="6144" max="6144" width="20.28515625" style="33" customWidth="1"/>
    <col min="6145" max="6145" width="20.5703125" style="33" customWidth="1"/>
    <col min="6146" max="6146" width="13.28515625" style="33" customWidth="1"/>
    <col min="6147" max="6398" width="9.140625" style="33"/>
    <col min="6399" max="6399" width="11.42578125" style="33" customWidth="1"/>
    <col min="6400" max="6400" width="20.28515625" style="33" customWidth="1"/>
    <col min="6401" max="6401" width="20.5703125" style="33" customWidth="1"/>
    <col min="6402" max="6402" width="13.28515625" style="33" customWidth="1"/>
    <col min="6403" max="6654" width="9.140625" style="33"/>
    <col min="6655" max="6655" width="11.42578125" style="33" customWidth="1"/>
    <col min="6656" max="6656" width="20.28515625" style="33" customWidth="1"/>
    <col min="6657" max="6657" width="20.5703125" style="33" customWidth="1"/>
    <col min="6658" max="6658" width="13.28515625" style="33" customWidth="1"/>
    <col min="6659" max="6910" width="9.140625" style="33"/>
    <col min="6911" max="6911" width="11.42578125" style="33" customWidth="1"/>
    <col min="6912" max="6912" width="20.28515625" style="33" customWidth="1"/>
    <col min="6913" max="6913" width="20.5703125" style="33" customWidth="1"/>
    <col min="6914" max="6914" width="13.28515625" style="33" customWidth="1"/>
    <col min="6915" max="7166" width="9.140625" style="33"/>
    <col min="7167" max="7167" width="11.42578125" style="33" customWidth="1"/>
    <col min="7168" max="7168" width="20.28515625" style="33" customWidth="1"/>
    <col min="7169" max="7169" width="20.5703125" style="33" customWidth="1"/>
    <col min="7170" max="7170" width="13.28515625" style="33" customWidth="1"/>
    <col min="7171" max="7422" width="9.140625" style="33"/>
    <col min="7423" max="7423" width="11.42578125" style="33" customWidth="1"/>
    <col min="7424" max="7424" width="20.28515625" style="33" customWidth="1"/>
    <col min="7425" max="7425" width="20.5703125" style="33" customWidth="1"/>
    <col min="7426" max="7426" width="13.28515625" style="33" customWidth="1"/>
    <col min="7427" max="7678" width="9.140625" style="33"/>
    <col min="7679" max="7679" width="11.42578125" style="33" customWidth="1"/>
    <col min="7680" max="7680" width="20.28515625" style="33" customWidth="1"/>
    <col min="7681" max="7681" width="20.5703125" style="33" customWidth="1"/>
    <col min="7682" max="7682" width="13.28515625" style="33" customWidth="1"/>
    <col min="7683" max="7934" width="9.140625" style="33"/>
    <col min="7935" max="7935" width="11.42578125" style="33" customWidth="1"/>
    <col min="7936" max="7936" width="20.28515625" style="33" customWidth="1"/>
    <col min="7937" max="7937" width="20.5703125" style="33" customWidth="1"/>
    <col min="7938" max="7938" width="13.28515625" style="33" customWidth="1"/>
    <col min="7939" max="8190" width="9.140625" style="33"/>
    <col min="8191" max="8191" width="11.42578125" style="33" customWidth="1"/>
    <col min="8192" max="8192" width="20.28515625" style="33" customWidth="1"/>
    <col min="8193" max="8193" width="20.5703125" style="33" customWidth="1"/>
    <col min="8194" max="8194" width="13.28515625" style="33" customWidth="1"/>
    <col min="8195" max="8446" width="9.140625" style="33"/>
    <col min="8447" max="8447" width="11.42578125" style="33" customWidth="1"/>
    <col min="8448" max="8448" width="20.28515625" style="33" customWidth="1"/>
    <col min="8449" max="8449" width="20.5703125" style="33" customWidth="1"/>
    <col min="8450" max="8450" width="13.28515625" style="33" customWidth="1"/>
    <col min="8451" max="8702" width="9.140625" style="33"/>
    <col min="8703" max="8703" width="11.42578125" style="33" customWidth="1"/>
    <col min="8704" max="8704" width="20.28515625" style="33" customWidth="1"/>
    <col min="8705" max="8705" width="20.5703125" style="33" customWidth="1"/>
    <col min="8706" max="8706" width="13.28515625" style="33" customWidth="1"/>
    <col min="8707" max="8958" width="9.140625" style="33"/>
    <col min="8959" max="8959" width="11.42578125" style="33" customWidth="1"/>
    <col min="8960" max="8960" width="20.28515625" style="33" customWidth="1"/>
    <col min="8961" max="8961" width="20.5703125" style="33" customWidth="1"/>
    <col min="8962" max="8962" width="13.28515625" style="33" customWidth="1"/>
    <col min="8963" max="9214" width="9.140625" style="33"/>
    <col min="9215" max="9215" width="11.42578125" style="33" customWidth="1"/>
    <col min="9216" max="9216" width="20.28515625" style="33" customWidth="1"/>
    <col min="9217" max="9217" width="20.5703125" style="33" customWidth="1"/>
    <col min="9218" max="9218" width="13.28515625" style="33" customWidth="1"/>
    <col min="9219" max="9470" width="9.140625" style="33"/>
    <col min="9471" max="9471" width="11.42578125" style="33" customWidth="1"/>
    <col min="9472" max="9472" width="20.28515625" style="33" customWidth="1"/>
    <col min="9473" max="9473" width="20.5703125" style="33" customWidth="1"/>
    <col min="9474" max="9474" width="13.28515625" style="33" customWidth="1"/>
    <col min="9475" max="9726" width="9.140625" style="33"/>
    <col min="9727" max="9727" width="11.42578125" style="33" customWidth="1"/>
    <col min="9728" max="9728" width="20.28515625" style="33" customWidth="1"/>
    <col min="9729" max="9729" width="20.5703125" style="33" customWidth="1"/>
    <col min="9730" max="9730" width="13.28515625" style="33" customWidth="1"/>
    <col min="9731" max="9982" width="9.140625" style="33"/>
    <col min="9983" max="9983" width="11.42578125" style="33" customWidth="1"/>
    <col min="9984" max="9984" width="20.28515625" style="33" customWidth="1"/>
    <col min="9985" max="9985" width="20.5703125" style="33" customWidth="1"/>
    <col min="9986" max="9986" width="13.28515625" style="33" customWidth="1"/>
    <col min="9987" max="10238" width="9.140625" style="33"/>
    <col min="10239" max="10239" width="11.42578125" style="33" customWidth="1"/>
    <col min="10240" max="10240" width="20.28515625" style="33" customWidth="1"/>
    <col min="10241" max="10241" width="20.5703125" style="33" customWidth="1"/>
    <col min="10242" max="10242" width="13.28515625" style="33" customWidth="1"/>
    <col min="10243" max="10494" width="9.140625" style="33"/>
    <col min="10495" max="10495" width="11.42578125" style="33" customWidth="1"/>
    <col min="10496" max="10496" width="20.28515625" style="33" customWidth="1"/>
    <col min="10497" max="10497" width="20.5703125" style="33" customWidth="1"/>
    <col min="10498" max="10498" width="13.28515625" style="33" customWidth="1"/>
    <col min="10499" max="10750" width="9.140625" style="33"/>
    <col min="10751" max="10751" width="11.42578125" style="33" customWidth="1"/>
    <col min="10752" max="10752" width="20.28515625" style="33" customWidth="1"/>
    <col min="10753" max="10753" width="20.5703125" style="33" customWidth="1"/>
    <col min="10754" max="10754" width="13.28515625" style="33" customWidth="1"/>
    <col min="10755" max="11006" width="9.140625" style="33"/>
    <col min="11007" max="11007" width="11.42578125" style="33" customWidth="1"/>
    <col min="11008" max="11008" width="20.28515625" style="33" customWidth="1"/>
    <col min="11009" max="11009" width="20.5703125" style="33" customWidth="1"/>
    <col min="11010" max="11010" width="13.28515625" style="33" customWidth="1"/>
    <col min="11011" max="11262" width="9.140625" style="33"/>
    <col min="11263" max="11263" width="11.42578125" style="33" customWidth="1"/>
    <col min="11264" max="11264" width="20.28515625" style="33" customWidth="1"/>
    <col min="11265" max="11265" width="20.5703125" style="33" customWidth="1"/>
    <col min="11266" max="11266" width="13.28515625" style="33" customWidth="1"/>
    <col min="11267" max="11518" width="9.140625" style="33"/>
    <col min="11519" max="11519" width="11.42578125" style="33" customWidth="1"/>
    <col min="11520" max="11520" width="20.28515625" style="33" customWidth="1"/>
    <col min="11521" max="11521" width="20.5703125" style="33" customWidth="1"/>
    <col min="11522" max="11522" width="13.28515625" style="33" customWidth="1"/>
    <col min="11523" max="11774" width="9.140625" style="33"/>
    <col min="11775" max="11775" width="11.42578125" style="33" customWidth="1"/>
    <col min="11776" max="11776" width="20.28515625" style="33" customWidth="1"/>
    <col min="11777" max="11777" width="20.5703125" style="33" customWidth="1"/>
    <col min="11778" max="11778" width="13.28515625" style="33" customWidth="1"/>
    <col min="11779" max="12030" width="9.140625" style="33"/>
    <col min="12031" max="12031" width="11.42578125" style="33" customWidth="1"/>
    <col min="12032" max="12032" width="20.28515625" style="33" customWidth="1"/>
    <col min="12033" max="12033" width="20.5703125" style="33" customWidth="1"/>
    <col min="12034" max="12034" width="13.28515625" style="33" customWidth="1"/>
    <col min="12035" max="12286" width="9.140625" style="33"/>
    <col min="12287" max="12287" width="11.42578125" style="33" customWidth="1"/>
    <col min="12288" max="12288" width="20.28515625" style="33" customWidth="1"/>
    <col min="12289" max="12289" width="20.5703125" style="33" customWidth="1"/>
    <col min="12290" max="12290" width="13.28515625" style="33" customWidth="1"/>
    <col min="12291" max="12542" width="9.140625" style="33"/>
    <col min="12543" max="12543" width="11.42578125" style="33" customWidth="1"/>
    <col min="12544" max="12544" width="20.28515625" style="33" customWidth="1"/>
    <col min="12545" max="12545" width="20.5703125" style="33" customWidth="1"/>
    <col min="12546" max="12546" width="13.28515625" style="33" customWidth="1"/>
    <col min="12547" max="12798" width="9.140625" style="33"/>
    <col min="12799" max="12799" width="11.42578125" style="33" customWidth="1"/>
    <col min="12800" max="12800" width="20.28515625" style="33" customWidth="1"/>
    <col min="12801" max="12801" width="20.5703125" style="33" customWidth="1"/>
    <col min="12802" max="12802" width="13.28515625" style="33" customWidth="1"/>
    <col min="12803" max="13054" width="9.140625" style="33"/>
    <col min="13055" max="13055" width="11.42578125" style="33" customWidth="1"/>
    <col min="13056" max="13056" width="20.28515625" style="33" customWidth="1"/>
    <col min="13057" max="13057" width="20.5703125" style="33" customWidth="1"/>
    <col min="13058" max="13058" width="13.28515625" style="33" customWidth="1"/>
    <col min="13059" max="13310" width="9.140625" style="33"/>
    <col min="13311" max="13311" width="11.42578125" style="33" customWidth="1"/>
    <col min="13312" max="13312" width="20.28515625" style="33" customWidth="1"/>
    <col min="13313" max="13313" width="20.5703125" style="33" customWidth="1"/>
    <col min="13314" max="13314" width="13.28515625" style="33" customWidth="1"/>
    <col min="13315" max="13566" width="9.140625" style="33"/>
    <col min="13567" max="13567" width="11.42578125" style="33" customWidth="1"/>
    <col min="13568" max="13568" width="20.28515625" style="33" customWidth="1"/>
    <col min="13569" max="13569" width="20.5703125" style="33" customWidth="1"/>
    <col min="13570" max="13570" width="13.28515625" style="33" customWidth="1"/>
    <col min="13571" max="13822" width="9.140625" style="33"/>
    <col min="13823" max="13823" width="11.42578125" style="33" customWidth="1"/>
    <col min="13824" max="13824" width="20.28515625" style="33" customWidth="1"/>
    <col min="13825" max="13825" width="20.5703125" style="33" customWidth="1"/>
    <col min="13826" max="13826" width="13.28515625" style="33" customWidth="1"/>
    <col min="13827" max="14078" width="9.140625" style="33"/>
    <col min="14079" max="14079" width="11.42578125" style="33" customWidth="1"/>
    <col min="14080" max="14080" width="20.28515625" style="33" customWidth="1"/>
    <col min="14081" max="14081" width="20.5703125" style="33" customWidth="1"/>
    <col min="14082" max="14082" width="13.28515625" style="33" customWidth="1"/>
    <col min="14083" max="14334" width="9.140625" style="33"/>
    <col min="14335" max="14335" width="11.42578125" style="33" customWidth="1"/>
    <col min="14336" max="14336" width="20.28515625" style="33" customWidth="1"/>
    <col min="14337" max="14337" width="20.5703125" style="33" customWidth="1"/>
    <col min="14338" max="14338" width="13.28515625" style="33" customWidth="1"/>
    <col min="14339" max="14590" width="9.140625" style="33"/>
    <col min="14591" max="14591" width="11.42578125" style="33" customWidth="1"/>
    <col min="14592" max="14592" width="20.28515625" style="33" customWidth="1"/>
    <col min="14593" max="14593" width="20.5703125" style="33" customWidth="1"/>
    <col min="14594" max="14594" width="13.28515625" style="33" customWidth="1"/>
    <col min="14595" max="14846" width="9.140625" style="33"/>
    <col min="14847" max="14847" width="11.42578125" style="33" customWidth="1"/>
    <col min="14848" max="14848" width="20.28515625" style="33" customWidth="1"/>
    <col min="14849" max="14849" width="20.5703125" style="33" customWidth="1"/>
    <col min="14850" max="14850" width="13.28515625" style="33" customWidth="1"/>
    <col min="14851" max="15102" width="9.140625" style="33"/>
    <col min="15103" max="15103" width="11.42578125" style="33" customWidth="1"/>
    <col min="15104" max="15104" width="20.28515625" style="33" customWidth="1"/>
    <col min="15105" max="15105" width="20.5703125" style="33" customWidth="1"/>
    <col min="15106" max="15106" width="13.28515625" style="33" customWidth="1"/>
    <col min="15107" max="15358" width="9.140625" style="33"/>
    <col min="15359" max="15359" width="11.42578125" style="33" customWidth="1"/>
    <col min="15360" max="15360" width="20.28515625" style="33" customWidth="1"/>
    <col min="15361" max="15361" width="20.5703125" style="33" customWidth="1"/>
    <col min="15362" max="15362" width="13.28515625" style="33" customWidth="1"/>
    <col min="15363" max="15614" width="9.140625" style="33"/>
    <col min="15615" max="15615" width="11.42578125" style="33" customWidth="1"/>
    <col min="15616" max="15616" width="20.28515625" style="33" customWidth="1"/>
    <col min="15617" max="15617" width="20.5703125" style="33" customWidth="1"/>
    <col min="15618" max="15618" width="13.28515625" style="33" customWidth="1"/>
    <col min="15619" max="15870" width="9.140625" style="33"/>
    <col min="15871" max="15871" width="11.42578125" style="33" customWidth="1"/>
    <col min="15872" max="15872" width="20.28515625" style="33" customWidth="1"/>
    <col min="15873" max="15873" width="20.5703125" style="33" customWidth="1"/>
    <col min="15874" max="15874" width="13.28515625" style="33" customWidth="1"/>
    <col min="15875" max="16126" width="9.140625" style="33"/>
    <col min="16127" max="16127" width="11.42578125" style="33" customWidth="1"/>
    <col min="16128" max="16128" width="20.28515625" style="33" customWidth="1"/>
    <col min="16129" max="16129" width="20.5703125" style="33" customWidth="1"/>
    <col min="16130" max="16130" width="13.28515625" style="33" customWidth="1"/>
    <col min="16131" max="16384" width="9.140625" style="33"/>
  </cols>
  <sheetData>
    <row r="1" spans="1:17" ht="15">
      <c r="A1" s="27" t="s">
        <v>65</v>
      </c>
      <c r="B1" s="34"/>
    </row>
    <row r="2" spans="1:17" ht="15">
      <c r="A2" s="27" t="s">
        <v>66</v>
      </c>
      <c r="B2" s="32"/>
    </row>
    <row r="3" spans="1:17" ht="13.5" thickBot="1">
      <c r="A3" s="35"/>
      <c r="B3" s="35"/>
      <c r="N3" s="75"/>
      <c r="O3" s="75"/>
    </row>
    <row r="4" spans="1:17" ht="26.25" thickBot="1">
      <c r="A4" s="115" t="s">
        <v>40</v>
      </c>
      <c r="B4" s="116" t="s">
        <v>41</v>
      </c>
      <c r="C4" s="117" t="s">
        <v>58</v>
      </c>
      <c r="D4" s="118">
        <v>2004</v>
      </c>
      <c r="E4" s="118">
        <v>2005</v>
      </c>
      <c r="F4" s="118">
        <v>2006</v>
      </c>
      <c r="G4" s="118">
        <v>2007</v>
      </c>
      <c r="H4" s="119">
        <v>2008</v>
      </c>
      <c r="I4" s="119">
        <v>2009</v>
      </c>
      <c r="J4" s="119">
        <v>2010</v>
      </c>
      <c r="K4" s="119">
        <v>2011</v>
      </c>
      <c r="L4" s="118">
        <v>2012</v>
      </c>
      <c r="M4" s="118">
        <v>2013</v>
      </c>
      <c r="N4" s="120">
        <v>2014</v>
      </c>
      <c r="O4" s="120">
        <v>2015</v>
      </c>
      <c r="P4" s="120">
        <v>2016</v>
      </c>
      <c r="Q4" s="121">
        <v>2017</v>
      </c>
    </row>
    <row r="5" spans="1:17" ht="26.25" thickBot="1">
      <c r="A5" s="122" t="s">
        <v>10</v>
      </c>
      <c r="B5" s="123">
        <v>506926</v>
      </c>
      <c r="C5" s="90" t="s">
        <v>55</v>
      </c>
      <c r="D5" s="90">
        <v>75.69</v>
      </c>
      <c r="E5" s="90">
        <v>110.1</v>
      </c>
      <c r="F5" s="90">
        <v>131.5</v>
      </c>
      <c r="G5" s="90">
        <v>82.25</v>
      </c>
      <c r="H5" s="124">
        <v>84.5</v>
      </c>
      <c r="I5" s="124">
        <v>96.97</v>
      </c>
      <c r="J5" s="90">
        <v>71.3</v>
      </c>
      <c r="K5" s="90">
        <v>114</v>
      </c>
      <c r="L5" s="90">
        <v>88.453999999999994</v>
      </c>
      <c r="M5" s="90">
        <v>72.61</v>
      </c>
      <c r="N5" s="90">
        <v>73.861999999999995</v>
      </c>
      <c r="O5" s="90">
        <v>71.325999999999993</v>
      </c>
      <c r="P5" s="90">
        <v>71.91</v>
      </c>
      <c r="Q5" s="125">
        <v>70.02</v>
      </c>
    </row>
    <row r="6" spans="1:17" ht="26.25" thickBot="1">
      <c r="A6" s="122" t="s">
        <v>11</v>
      </c>
      <c r="B6" s="123">
        <v>55108</v>
      </c>
      <c r="C6" s="90" t="s">
        <v>55</v>
      </c>
      <c r="D6" s="90">
        <v>56.76</v>
      </c>
      <c r="E6" s="90">
        <v>67.400000000000006</v>
      </c>
      <c r="F6" s="90">
        <v>68</v>
      </c>
      <c r="G6" s="90">
        <v>73</v>
      </c>
      <c r="H6" s="124">
        <v>65</v>
      </c>
      <c r="I6" s="124">
        <v>65.5</v>
      </c>
      <c r="J6" s="90">
        <v>59</v>
      </c>
      <c r="K6" s="90">
        <v>75.5</v>
      </c>
      <c r="L6" s="90">
        <v>61.19</v>
      </c>
      <c r="M6" s="90">
        <v>51.08</v>
      </c>
      <c r="N6" s="90">
        <v>60.41</v>
      </c>
      <c r="O6" s="90">
        <v>52.2</v>
      </c>
      <c r="P6" s="90">
        <v>41.41</v>
      </c>
      <c r="Q6" s="125">
        <v>43.98</v>
      </c>
    </row>
    <row r="7" spans="1:17" ht="26.25" thickBot="1">
      <c r="A7" s="107" t="s">
        <v>12</v>
      </c>
      <c r="B7" s="123">
        <v>86580</v>
      </c>
      <c r="C7" s="90" t="s">
        <v>55</v>
      </c>
      <c r="D7" s="90">
        <v>87.76</v>
      </c>
      <c r="E7" s="90">
        <v>119.7</v>
      </c>
      <c r="F7" s="90">
        <v>112</v>
      </c>
      <c r="G7" s="90">
        <v>86</v>
      </c>
      <c r="H7" s="124">
        <v>84</v>
      </c>
      <c r="I7" s="124">
        <v>83</v>
      </c>
      <c r="J7" s="90">
        <v>69</v>
      </c>
      <c r="K7" s="90"/>
      <c r="L7" s="90">
        <v>111.97</v>
      </c>
      <c r="M7" s="90">
        <v>139.59</v>
      </c>
      <c r="N7" s="90">
        <v>137.63999999999999</v>
      </c>
      <c r="O7" s="90">
        <v>146.66</v>
      </c>
      <c r="P7" s="90">
        <v>97.3</v>
      </c>
      <c r="Q7" s="125">
        <v>59.1</v>
      </c>
    </row>
    <row r="8" spans="1:17" ht="26.25" thickBot="1">
      <c r="A8" s="107" t="s">
        <v>13</v>
      </c>
      <c r="B8" s="123">
        <v>105484</v>
      </c>
      <c r="C8" s="90" t="s">
        <v>55</v>
      </c>
      <c r="D8" s="90">
        <v>74.03</v>
      </c>
      <c r="E8" s="90">
        <v>97.34</v>
      </c>
      <c r="F8" s="90">
        <v>94</v>
      </c>
      <c r="G8" s="90">
        <v>94</v>
      </c>
      <c r="H8" s="124">
        <v>68</v>
      </c>
      <c r="I8" s="124">
        <v>79</v>
      </c>
      <c r="J8" s="90">
        <v>70</v>
      </c>
      <c r="K8" s="90">
        <v>82</v>
      </c>
      <c r="L8" s="90"/>
      <c r="M8" s="90"/>
      <c r="N8" s="90"/>
      <c r="O8" s="90"/>
      <c r="P8" s="90">
        <v>62.9</v>
      </c>
      <c r="Q8" s="125">
        <v>71.14</v>
      </c>
    </row>
    <row r="9" spans="1:17" ht="26.25" thickBot="1">
      <c r="A9" s="107" t="s">
        <v>14</v>
      </c>
      <c r="B9" s="123">
        <v>38092</v>
      </c>
      <c r="C9" s="90" t="s">
        <v>55</v>
      </c>
      <c r="D9" s="90">
        <v>71.97</v>
      </c>
      <c r="E9" s="90">
        <v>92.2</v>
      </c>
      <c r="F9" s="90">
        <v>57</v>
      </c>
      <c r="G9" s="90">
        <v>54</v>
      </c>
      <c r="H9" s="124">
        <v>60</v>
      </c>
      <c r="I9" s="124">
        <v>62</v>
      </c>
      <c r="J9" s="90">
        <v>53</v>
      </c>
      <c r="K9" s="90">
        <v>68</v>
      </c>
      <c r="L9" s="90"/>
      <c r="M9" s="90"/>
      <c r="N9" s="90">
        <v>45.31</v>
      </c>
      <c r="O9" s="90">
        <v>49.57</v>
      </c>
      <c r="P9" s="90">
        <v>43.59</v>
      </c>
      <c r="Q9" s="125">
        <v>40.729999999999997</v>
      </c>
    </row>
    <row r="10" spans="1:17" ht="26.25" thickBot="1">
      <c r="A10" s="107" t="s">
        <v>15</v>
      </c>
      <c r="B10" s="123">
        <v>30138</v>
      </c>
      <c r="C10" s="90" t="s">
        <v>55</v>
      </c>
      <c r="D10" s="90">
        <v>84.91</v>
      </c>
      <c r="E10" s="90">
        <v>99.65</v>
      </c>
      <c r="F10" s="90">
        <v>96</v>
      </c>
      <c r="G10" s="90">
        <v>85</v>
      </c>
      <c r="H10" s="124">
        <v>81</v>
      </c>
      <c r="I10" s="124">
        <v>77</v>
      </c>
      <c r="J10" s="90">
        <v>75</v>
      </c>
      <c r="K10" s="90">
        <v>97</v>
      </c>
      <c r="L10" s="90"/>
      <c r="M10" s="90">
        <v>80.790000000000006</v>
      </c>
      <c r="N10" s="90">
        <v>76.59</v>
      </c>
      <c r="O10" s="90">
        <v>79.14</v>
      </c>
      <c r="P10" s="90">
        <v>60.07</v>
      </c>
      <c r="Q10" s="125">
        <v>47.8</v>
      </c>
    </row>
    <row r="11" spans="1:17" ht="26.25" thickBot="1">
      <c r="A11" s="122" t="s">
        <v>16</v>
      </c>
      <c r="B11" s="123">
        <v>95385</v>
      </c>
      <c r="C11" s="90" t="s">
        <v>55</v>
      </c>
      <c r="D11" s="90">
        <v>63.41</v>
      </c>
      <c r="E11" s="90">
        <v>68.680000000000007</v>
      </c>
      <c r="F11" s="90">
        <v>86.5</v>
      </c>
      <c r="G11" s="90">
        <v>66.5</v>
      </c>
      <c r="H11" s="124">
        <v>65</v>
      </c>
      <c r="I11" s="124">
        <v>62</v>
      </c>
      <c r="J11" s="90">
        <v>52</v>
      </c>
      <c r="K11" s="90">
        <v>66.5</v>
      </c>
      <c r="L11" s="90">
        <v>55.81</v>
      </c>
      <c r="M11" s="90">
        <v>69.239999999999995</v>
      </c>
      <c r="N11" s="90">
        <v>55.85</v>
      </c>
      <c r="O11" s="90">
        <v>59.674999999999997</v>
      </c>
      <c r="P11" s="90">
        <v>53.47</v>
      </c>
      <c r="Q11" s="125">
        <v>55</v>
      </c>
    </row>
    <row r="12" spans="1:17" ht="26.25" thickBot="1">
      <c r="A12" s="107" t="s">
        <v>17</v>
      </c>
      <c r="B12" s="123">
        <v>38741</v>
      </c>
      <c r="C12" s="90" t="s">
        <v>55</v>
      </c>
      <c r="D12" s="90"/>
      <c r="E12" s="90"/>
      <c r="F12" s="90">
        <v>103</v>
      </c>
      <c r="G12" s="90">
        <v>91</v>
      </c>
      <c r="H12" s="124">
        <v>94</v>
      </c>
      <c r="I12" s="124">
        <v>77</v>
      </c>
      <c r="J12" s="90">
        <v>69</v>
      </c>
      <c r="K12" s="90">
        <v>101</v>
      </c>
      <c r="L12" s="90"/>
      <c r="M12" s="90">
        <v>112.22</v>
      </c>
      <c r="N12" s="90">
        <v>79.75</v>
      </c>
      <c r="O12" s="90">
        <v>56.34</v>
      </c>
      <c r="P12" s="90">
        <v>45.83</v>
      </c>
      <c r="Q12" s="125">
        <v>61.9</v>
      </c>
    </row>
    <row r="13" spans="1:17" ht="29.25" customHeight="1" thickBot="1">
      <c r="A13" s="159" t="s">
        <v>44</v>
      </c>
      <c r="B13" s="160"/>
      <c r="C13" s="127"/>
      <c r="D13" s="128">
        <v>40</v>
      </c>
      <c r="E13" s="128">
        <v>40</v>
      </c>
      <c r="F13" s="129">
        <v>40</v>
      </c>
      <c r="G13" s="129">
        <v>40</v>
      </c>
      <c r="H13" s="129">
        <v>40</v>
      </c>
      <c r="I13" s="129">
        <v>40</v>
      </c>
      <c r="J13" s="129">
        <v>40</v>
      </c>
      <c r="K13" s="129">
        <v>40</v>
      </c>
      <c r="L13" s="129">
        <v>40</v>
      </c>
      <c r="M13" s="129">
        <v>40</v>
      </c>
      <c r="N13" s="129">
        <v>40</v>
      </c>
      <c r="O13" s="129">
        <v>40</v>
      </c>
      <c r="P13" s="129">
        <v>40</v>
      </c>
      <c r="Q13" s="129">
        <v>40</v>
      </c>
    </row>
    <row r="14" spans="1:17" ht="26.25" thickBot="1">
      <c r="A14" s="130" t="s">
        <v>43</v>
      </c>
      <c r="B14" s="131">
        <f>SUM(B5:B13)</f>
        <v>956454</v>
      </c>
      <c r="C14" s="126"/>
      <c r="D14" s="132">
        <f t="shared" ref="D14:Q14" si="0">AVERAGE(D5:D12)</f>
        <v>73.504285714285714</v>
      </c>
      <c r="E14" s="132">
        <f>AVERAGE(E5:E12)</f>
        <v>93.58142857142856</v>
      </c>
      <c r="F14" s="132">
        <f t="shared" si="0"/>
        <v>93.5</v>
      </c>
      <c r="G14" s="132">
        <f t="shared" si="0"/>
        <v>78.96875</v>
      </c>
      <c r="H14" s="132">
        <f t="shared" si="0"/>
        <v>75.1875</v>
      </c>
      <c r="I14" s="132">
        <f t="shared" si="0"/>
        <v>75.308750000000003</v>
      </c>
      <c r="J14" s="132">
        <f t="shared" si="0"/>
        <v>64.787499999999994</v>
      </c>
      <c r="K14" s="132">
        <f t="shared" si="0"/>
        <v>86.285714285714292</v>
      </c>
      <c r="L14" s="132">
        <f t="shared" si="0"/>
        <v>79.356000000000009</v>
      </c>
      <c r="M14" s="132">
        <f t="shared" si="0"/>
        <v>87.588333333333324</v>
      </c>
      <c r="N14" s="132">
        <f t="shared" si="0"/>
        <v>75.630285714285719</v>
      </c>
      <c r="O14" s="132">
        <f t="shared" si="0"/>
        <v>73.558714285714274</v>
      </c>
      <c r="P14" s="132">
        <f t="shared" si="0"/>
        <v>59.559999999999995</v>
      </c>
      <c r="Q14" s="133">
        <f t="shared" si="0"/>
        <v>56.208750000000002</v>
      </c>
    </row>
    <row r="17" spans="1:17" ht="15">
      <c r="A17" s="27" t="s">
        <v>63</v>
      </c>
    </row>
    <row r="18" spans="1:17" ht="15">
      <c r="A18" s="27" t="s">
        <v>64</v>
      </c>
    </row>
    <row r="19" spans="1:17" ht="13.5" thickBot="1"/>
    <row r="20" spans="1:17" ht="15" customHeight="1">
      <c r="B20" s="173"/>
      <c r="C20" s="174"/>
      <c r="D20" s="37">
        <v>2004</v>
      </c>
      <c r="E20" s="37">
        <v>2005</v>
      </c>
      <c r="F20" s="37">
        <v>2006</v>
      </c>
      <c r="G20" s="37">
        <v>2007</v>
      </c>
      <c r="H20" s="37">
        <v>2008</v>
      </c>
      <c r="I20" s="37">
        <v>2009</v>
      </c>
      <c r="J20" s="38">
        <v>2010</v>
      </c>
      <c r="K20" s="38">
        <v>2011</v>
      </c>
      <c r="L20" s="38">
        <v>2012</v>
      </c>
      <c r="M20" s="38">
        <v>2013</v>
      </c>
      <c r="N20" s="76">
        <v>2014</v>
      </c>
      <c r="O20" s="76">
        <v>2015</v>
      </c>
      <c r="P20" s="76">
        <v>2016</v>
      </c>
      <c r="Q20" s="77">
        <v>2017</v>
      </c>
    </row>
    <row r="21" spans="1:17">
      <c r="B21" s="169" t="s">
        <v>73</v>
      </c>
      <c r="C21" s="170"/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30">
        <v>0</v>
      </c>
      <c r="L21" s="40">
        <v>0</v>
      </c>
      <c r="M21" s="40">
        <v>0</v>
      </c>
      <c r="N21" s="30">
        <v>0</v>
      </c>
      <c r="O21" s="30">
        <v>0</v>
      </c>
      <c r="P21" s="30">
        <v>0</v>
      </c>
      <c r="Q21" s="64">
        <v>0</v>
      </c>
    </row>
    <row r="22" spans="1:17">
      <c r="B22" s="169" t="s">
        <v>74</v>
      </c>
      <c r="C22" s="170"/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30">
        <v>0</v>
      </c>
      <c r="L22" s="40">
        <v>0</v>
      </c>
      <c r="M22" s="40">
        <v>0</v>
      </c>
      <c r="N22" s="30">
        <v>0</v>
      </c>
      <c r="O22" s="30">
        <v>0</v>
      </c>
      <c r="P22" s="30">
        <v>0</v>
      </c>
      <c r="Q22" s="64">
        <v>0</v>
      </c>
    </row>
    <row r="23" spans="1:17">
      <c r="B23" s="169" t="s">
        <v>68</v>
      </c>
      <c r="C23" s="170"/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30">
        <v>0</v>
      </c>
      <c r="L23" s="41">
        <v>0</v>
      </c>
      <c r="M23" s="40">
        <v>0</v>
      </c>
      <c r="N23" s="30">
        <v>0</v>
      </c>
      <c r="O23" s="30">
        <v>0</v>
      </c>
      <c r="P23" s="30">
        <v>0</v>
      </c>
      <c r="Q23" s="64">
        <v>0</v>
      </c>
    </row>
    <row r="24" spans="1:17" ht="13.5" thickBot="1">
      <c r="B24" s="171" t="s">
        <v>67</v>
      </c>
      <c r="C24" s="172"/>
      <c r="D24" s="148">
        <v>100</v>
      </c>
      <c r="E24" s="148">
        <v>100</v>
      </c>
      <c r="F24" s="148">
        <v>100</v>
      </c>
      <c r="G24" s="148">
        <v>100</v>
      </c>
      <c r="H24" s="148">
        <v>100</v>
      </c>
      <c r="I24" s="148">
        <v>100</v>
      </c>
      <c r="J24" s="148">
        <v>100</v>
      </c>
      <c r="K24" s="149">
        <v>100</v>
      </c>
      <c r="L24" s="150">
        <v>100</v>
      </c>
      <c r="M24" s="148">
        <v>100</v>
      </c>
      <c r="N24" s="149">
        <v>100</v>
      </c>
      <c r="O24" s="149">
        <v>100</v>
      </c>
      <c r="P24" s="149">
        <v>100</v>
      </c>
      <c r="Q24" s="141">
        <v>100</v>
      </c>
    </row>
    <row r="25" spans="1:17">
      <c r="B25" s="71" t="s">
        <v>46</v>
      </c>
      <c r="C25" s="72" t="s">
        <v>35</v>
      </c>
      <c r="D25" s="73">
        <f>B5+B6+B7+B8+B9+B10+B11</f>
        <v>917713</v>
      </c>
      <c r="E25" s="73">
        <f>SUM(B5:B11)</f>
        <v>917713</v>
      </c>
      <c r="F25" s="73">
        <f>SUM(B5:B12)</f>
        <v>956454</v>
      </c>
      <c r="G25" s="73">
        <f>SUM(B5:B12)</f>
        <v>956454</v>
      </c>
      <c r="H25" s="73">
        <f>SUM(B5:B12)</f>
        <v>956454</v>
      </c>
      <c r="I25" s="73">
        <f>SUM(B5:B12)</f>
        <v>956454</v>
      </c>
      <c r="J25" s="73">
        <f>SUM(B5:B12)</f>
        <v>956454</v>
      </c>
      <c r="K25" s="73">
        <f>SUM(B5:B12)-B7</f>
        <v>869874</v>
      </c>
      <c r="L25" s="73">
        <f>SUM(B5:B12)-B8-B9-B10-B12</f>
        <v>743999</v>
      </c>
      <c r="M25" s="73">
        <f>SUM(B5:B12)-B8-B9</f>
        <v>812878</v>
      </c>
      <c r="N25" s="73">
        <f>SUM(B5:B12)-B8</f>
        <v>850970</v>
      </c>
      <c r="O25" s="73">
        <f>SUM(B5:B12)-B8</f>
        <v>850970</v>
      </c>
      <c r="P25" s="73">
        <f>B14</f>
        <v>956454</v>
      </c>
      <c r="Q25" s="74">
        <f>B14</f>
        <v>956454</v>
      </c>
    </row>
    <row r="26" spans="1:17" ht="13.5" thickBot="1">
      <c r="B26" s="87" t="s">
        <v>47</v>
      </c>
      <c r="C26" s="88" t="s">
        <v>48</v>
      </c>
      <c r="D26" s="89">
        <f>B5+B6+B7+B8+B9+B10+B11</f>
        <v>917713</v>
      </c>
      <c r="E26" s="89">
        <f>SUM(B5:B11)</f>
        <v>917713</v>
      </c>
      <c r="F26" s="89">
        <f>SUM(B5:B12)</f>
        <v>956454</v>
      </c>
      <c r="G26" s="89">
        <f>SUM(B5:B12)</f>
        <v>956454</v>
      </c>
      <c r="H26" s="89">
        <f>SUM(B5:B12)</f>
        <v>956454</v>
      </c>
      <c r="I26" s="89">
        <f>SUM(B5:B12)</f>
        <v>956454</v>
      </c>
      <c r="J26" s="89">
        <f>SUM(B5:B12)</f>
        <v>956454</v>
      </c>
      <c r="K26" s="89">
        <f>SUM(B5:B12)-B7</f>
        <v>869874</v>
      </c>
      <c r="L26" s="89">
        <f>SUM(B5:B12)-B8-B9-B10-B12</f>
        <v>743999</v>
      </c>
      <c r="M26" s="89">
        <f>SUM(B5:B12)-B8-B9</f>
        <v>812878</v>
      </c>
      <c r="N26" s="149">
        <f>SUM(B5:B12)-B8</f>
        <v>850970</v>
      </c>
      <c r="O26" s="149">
        <f>SUM(B5:B12)-B8</f>
        <v>850970</v>
      </c>
      <c r="P26" s="149">
        <f>B14</f>
        <v>956454</v>
      </c>
      <c r="Q26" s="141">
        <f>B14</f>
        <v>956454</v>
      </c>
    </row>
    <row r="27" spans="1:17" ht="39" thickBot="1">
      <c r="B27" s="91" t="s">
        <v>49</v>
      </c>
      <c r="C27" s="92" t="s">
        <v>54</v>
      </c>
      <c r="D27" s="93">
        <f t="shared" ref="D27:I27" si="1">D25/D26*100</f>
        <v>100</v>
      </c>
      <c r="E27" s="93">
        <f t="shared" si="1"/>
        <v>100</v>
      </c>
      <c r="F27" s="93">
        <f>F25/F26*100</f>
        <v>100</v>
      </c>
      <c r="G27" s="93">
        <f t="shared" si="1"/>
        <v>100</v>
      </c>
      <c r="H27" s="93">
        <f t="shared" si="1"/>
        <v>100</v>
      </c>
      <c r="I27" s="93">
        <f t="shared" si="1"/>
        <v>100</v>
      </c>
      <c r="J27" s="93">
        <f>J25/J26*100</f>
        <v>100</v>
      </c>
      <c r="K27" s="93">
        <f t="shared" ref="K27:Q27" si="2">K25/K26*100</f>
        <v>100</v>
      </c>
      <c r="L27" s="93">
        <f t="shared" si="2"/>
        <v>100</v>
      </c>
      <c r="M27" s="93">
        <f t="shared" si="2"/>
        <v>100</v>
      </c>
      <c r="N27" s="93">
        <f t="shared" si="2"/>
        <v>100</v>
      </c>
      <c r="O27" s="93">
        <f t="shared" si="2"/>
        <v>100</v>
      </c>
      <c r="P27" s="93">
        <f t="shared" si="2"/>
        <v>100</v>
      </c>
      <c r="Q27" s="94">
        <f t="shared" si="2"/>
        <v>100</v>
      </c>
    </row>
    <row r="28" spans="1:17">
      <c r="B28" s="44"/>
      <c r="C28" s="28"/>
      <c r="D28" s="45"/>
      <c r="E28" s="45"/>
      <c r="F28" s="46"/>
      <c r="G28" s="45"/>
      <c r="H28" s="46"/>
      <c r="I28" s="46"/>
      <c r="J28" s="46"/>
      <c r="K28" s="46"/>
      <c r="L28" s="45"/>
      <c r="M28" s="45"/>
    </row>
    <row r="31" spans="1:17" ht="15">
      <c r="A31" s="27" t="s">
        <v>71</v>
      </c>
    </row>
    <row r="32" spans="1:17" ht="15">
      <c r="A32" s="27" t="s">
        <v>72</v>
      </c>
    </row>
    <row r="33" spans="1:18" ht="13.5" thickBot="1"/>
    <row r="34" spans="1:18" ht="26.25" thickBot="1">
      <c r="A34" s="134" t="s">
        <v>40</v>
      </c>
      <c r="B34" s="117" t="s">
        <v>41</v>
      </c>
      <c r="C34" s="117" t="s">
        <v>57</v>
      </c>
      <c r="D34" s="117" t="s">
        <v>58</v>
      </c>
      <c r="E34" s="135">
        <v>2004</v>
      </c>
      <c r="F34" s="135">
        <v>2005</v>
      </c>
      <c r="G34" s="135">
        <v>2006</v>
      </c>
      <c r="H34" s="135">
        <v>2007</v>
      </c>
      <c r="I34" s="135">
        <v>2008</v>
      </c>
      <c r="J34" s="135">
        <v>2009</v>
      </c>
      <c r="K34" s="136">
        <v>2010</v>
      </c>
      <c r="L34" s="136">
        <v>2011</v>
      </c>
      <c r="M34" s="136">
        <v>2012</v>
      </c>
      <c r="N34" s="136">
        <v>2013</v>
      </c>
      <c r="O34" s="137">
        <v>2014</v>
      </c>
      <c r="P34" s="137">
        <v>2015</v>
      </c>
      <c r="Q34" s="137">
        <v>2016</v>
      </c>
      <c r="R34" s="146">
        <v>2017</v>
      </c>
    </row>
    <row r="35" spans="1:18" ht="25.5">
      <c r="A35" s="164" t="s">
        <v>10</v>
      </c>
      <c r="B35" s="161">
        <v>506926</v>
      </c>
      <c r="C35" s="23" t="s">
        <v>19</v>
      </c>
      <c r="D35" s="52" t="s">
        <v>53</v>
      </c>
      <c r="E35" s="53">
        <v>258.25</v>
      </c>
      <c r="F35" s="53">
        <v>289.56</v>
      </c>
      <c r="G35" s="54"/>
      <c r="H35" s="54"/>
      <c r="I35" s="53">
        <v>212</v>
      </c>
      <c r="J35" s="53">
        <v>226</v>
      </c>
      <c r="K35" s="55"/>
      <c r="L35" s="55"/>
      <c r="M35" s="55">
        <v>263</v>
      </c>
      <c r="N35" s="55">
        <v>189</v>
      </c>
      <c r="O35" s="55">
        <v>213</v>
      </c>
      <c r="P35" s="55">
        <v>162</v>
      </c>
      <c r="Q35" s="55">
        <v>160</v>
      </c>
      <c r="R35" s="56">
        <v>144</v>
      </c>
    </row>
    <row r="36" spans="1:18" ht="25.5">
      <c r="A36" s="165"/>
      <c r="B36" s="162"/>
      <c r="C36" s="24" t="s">
        <v>20</v>
      </c>
      <c r="D36" s="49" t="s">
        <v>53</v>
      </c>
      <c r="E36" s="31">
        <v>265.79000000000002</v>
      </c>
      <c r="F36" s="31">
        <v>266.39</v>
      </c>
      <c r="G36" s="50">
        <v>237</v>
      </c>
      <c r="H36" s="50">
        <v>206</v>
      </c>
      <c r="I36" s="31">
        <v>205</v>
      </c>
      <c r="J36" s="31"/>
      <c r="K36" s="51"/>
      <c r="L36" s="51"/>
      <c r="M36" s="51">
        <v>167</v>
      </c>
      <c r="N36" s="51">
        <v>132</v>
      </c>
      <c r="O36" s="51">
        <v>138</v>
      </c>
      <c r="P36" s="51">
        <v>105</v>
      </c>
      <c r="Q36" s="51">
        <v>132</v>
      </c>
      <c r="R36" s="57">
        <v>130</v>
      </c>
    </row>
    <row r="37" spans="1:18" ht="25.5">
      <c r="A37" s="165"/>
      <c r="B37" s="162"/>
      <c r="C37" s="24" t="s">
        <v>21</v>
      </c>
      <c r="D37" s="49" t="s">
        <v>53</v>
      </c>
      <c r="E37" s="31">
        <v>260.33</v>
      </c>
      <c r="F37" s="31">
        <v>274.95999999999998</v>
      </c>
      <c r="G37" s="50"/>
      <c r="H37" s="50">
        <v>67</v>
      </c>
      <c r="I37" s="31">
        <v>44</v>
      </c>
      <c r="J37" s="31"/>
      <c r="K37" s="51"/>
      <c r="L37" s="51"/>
      <c r="M37" s="51">
        <v>194</v>
      </c>
      <c r="N37" s="51">
        <v>169</v>
      </c>
      <c r="O37" s="51">
        <v>157</v>
      </c>
      <c r="P37" s="51">
        <v>125</v>
      </c>
      <c r="Q37" s="51">
        <v>137</v>
      </c>
      <c r="R37" s="57">
        <v>106</v>
      </c>
    </row>
    <row r="38" spans="1:18" ht="25.5">
      <c r="A38" s="165"/>
      <c r="B38" s="162"/>
      <c r="C38" s="24" t="s">
        <v>22</v>
      </c>
      <c r="D38" s="49" t="s">
        <v>53</v>
      </c>
      <c r="E38" s="31">
        <v>228.63</v>
      </c>
      <c r="F38" s="31"/>
      <c r="G38" s="50"/>
      <c r="H38" s="50">
        <v>172</v>
      </c>
      <c r="I38" s="31"/>
      <c r="J38" s="31">
        <v>161</v>
      </c>
      <c r="K38" s="51"/>
      <c r="L38" s="51"/>
      <c r="M38" s="51">
        <v>159</v>
      </c>
      <c r="N38" s="51">
        <v>123</v>
      </c>
      <c r="O38" s="51">
        <v>126</v>
      </c>
      <c r="P38" s="51">
        <v>158</v>
      </c>
      <c r="Q38" s="51">
        <v>158</v>
      </c>
      <c r="R38" s="57">
        <v>164</v>
      </c>
    </row>
    <row r="39" spans="1:18" ht="25.5">
      <c r="A39" s="165"/>
      <c r="B39" s="162"/>
      <c r="C39" s="24" t="s">
        <v>23</v>
      </c>
      <c r="D39" s="49" t="s">
        <v>53</v>
      </c>
      <c r="E39" s="31"/>
      <c r="F39" s="31" t="s">
        <v>34</v>
      </c>
      <c r="G39" s="50">
        <v>128</v>
      </c>
      <c r="H39" s="50">
        <v>259</v>
      </c>
      <c r="I39" s="31">
        <v>280</v>
      </c>
      <c r="J39" s="31">
        <v>220</v>
      </c>
      <c r="K39" s="51"/>
      <c r="L39" s="51"/>
      <c r="M39" s="51">
        <v>188</v>
      </c>
      <c r="N39" s="51">
        <v>145</v>
      </c>
      <c r="O39" s="51">
        <v>155</v>
      </c>
      <c r="P39" s="51">
        <v>95</v>
      </c>
      <c r="Q39" s="51">
        <v>149</v>
      </c>
      <c r="R39" s="57">
        <v>181</v>
      </c>
    </row>
    <row r="40" spans="1:18" ht="13.5" thickBot="1">
      <c r="A40" s="166"/>
      <c r="B40" s="163"/>
      <c r="C40" s="138"/>
      <c r="D40" s="138"/>
      <c r="E40" s="139">
        <f t="shared" ref="E40:J40" si="3">SUM(E35:E39)</f>
        <v>1012.9999999999999</v>
      </c>
      <c r="F40" s="139">
        <f t="shared" si="3"/>
        <v>830.91000000000008</v>
      </c>
      <c r="G40" s="139">
        <f t="shared" si="3"/>
        <v>365</v>
      </c>
      <c r="H40" s="139">
        <f t="shared" si="3"/>
        <v>704</v>
      </c>
      <c r="I40" s="139">
        <f t="shared" si="3"/>
        <v>741</v>
      </c>
      <c r="J40" s="139">
        <f t="shared" si="3"/>
        <v>607</v>
      </c>
      <c r="K40" s="140">
        <v>411</v>
      </c>
      <c r="L40" s="140">
        <v>255</v>
      </c>
      <c r="M40" s="140">
        <v>194.2</v>
      </c>
      <c r="N40" s="140">
        <v>151.6</v>
      </c>
      <c r="O40" s="140">
        <v>157.80000000000001</v>
      </c>
      <c r="P40" s="140">
        <v>129</v>
      </c>
      <c r="Q40" s="140">
        <v>147.19999999999999</v>
      </c>
      <c r="R40" s="147">
        <v>145</v>
      </c>
    </row>
    <row r="41" spans="1:18" ht="25.5">
      <c r="A41" s="164" t="s">
        <v>11</v>
      </c>
      <c r="B41" s="161">
        <v>55108</v>
      </c>
      <c r="C41" s="23" t="s">
        <v>24</v>
      </c>
      <c r="D41" s="52" t="s">
        <v>53</v>
      </c>
      <c r="E41" s="53">
        <v>171.41</v>
      </c>
      <c r="F41" s="53">
        <v>165.12</v>
      </c>
      <c r="G41" s="54">
        <v>176</v>
      </c>
      <c r="H41" s="54">
        <v>108</v>
      </c>
      <c r="I41" s="53"/>
      <c r="J41" s="53">
        <v>158</v>
      </c>
      <c r="K41" s="55"/>
      <c r="L41" s="55"/>
      <c r="M41" s="55"/>
      <c r="N41" s="55"/>
      <c r="O41" s="55"/>
      <c r="P41" s="55"/>
      <c r="Q41" s="55"/>
      <c r="R41" s="56"/>
    </row>
    <row r="42" spans="1:18" ht="25.5">
      <c r="A42" s="167"/>
      <c r="B42" s="162"/>
      <c r="C42" s="24" t="s">
        <v>25</v>
      </c>
      <c r="D42" s="49" t="s">
        <v>53</v>
      </c>
      <c r="E42" s="31">
        <v>239.05</v>
      </c>
      <c r="F42" s="31">
        <v>283.41000000000003</v>
      </c>
      <c r="G42" s="50">
        <v>224</v>
      </c>
      <c r="H42" s="50">
        <v>119</v>
      </c>
      <c r="I42" s="31">
        <v>212</v>
      </c>
      <c r="J42" s="31">
        <v>155</v>
      </c>
      <c r="K42" s="51"/>
      <c r="L42" s="51"/>
      <c r="M42" s="51">
        <v>119</v>
      </c>
      <c r="N42" s="51">
        <v>113</v>
      </c>
      <c r="O42" s="51">
        <v>137</v>
      </c>
      <c r="P42" s="51">
        <v>121</v>
      </c>
      <c r="Q42" s="51">
        <v>105</v>
      </c>
      <c r="R42" s="57">
        <v>82</v>
      </c>
    </row>
    <row r="43" spans="1:18" ht="13.5" thickBot="1">
      <c r="A43" s="168"/>
      <c r="B43" s="163"/>
      <c r="C43" s="138"/>
      <c r="D43" s="138"/>
      <c r="E43" s="139">
        <f t="shared" ref="E43:J43" si="4">SUM(E41:E42)</f>
        <v>410.46000000000004</v>
      </c>
      <c r="F43" s="139">
        <f t="shared" si="4"/>
        <v>448.53000000000003</v>
      </c>
      <c r="G43" s="139">
        <f t="shared" si="4"/>
        <v>400</v>
      </c>
      <c r="H43" s="139">
        <f t="shared" si="4"/>
        <v>227</v>
      </c>
      <c r="I43" s="139">
        <f t="shared" si="4"/>
        <v>212</v>
      </c>
      <c r="J43" s="139">
        <f t="shared" si="4"/>
        <v>313</v>
      </c>
      <c r="K43" s="140">
        <v>292</v>
      </c>
      <c r="L43" s="140">
        <v>202</v>
      </c>
      <c r="M43" s="140">
        <v>119</v>
      </c>
      <c r="N43" s="140">
        <v>113</v>
      </c>
      <c r="O43" s="140">
        <v>137</v>
      </c>
      <c r="P43" s="140">
        <v>121</v>
      </c>
      <c r="Q43" s="140">
        <v>105</v>
      </c>
      <c r="R43" s="147">
        <v>82</v>
      </c>
    </row>
    <row r="44" spans="1:18" ht="26.25" thickBot="1">
      <c r="A44" s="107" t="s">
        <v>12</v>
      </c>
      <c r="B44" s="142">
        <v>86580</v>
      </c>
      <c r="C44" s="108" t="s">
        <v>26</v>
      </c>
      <c r="D44" s="143" t="s">
        <v>53</v>
      </c>
      <c r="E44" s="129">
        <v>299.27</v>
      </c>
      <c r="F44" s="129">
        <v>335.98</v>
      </c>
      <c r="G44" s="144">
        <v>303</v>
      </c>
      <c r="H44" s="144">
        <v>241</v>
      </c>
      <c r="I44" s="129">
        <v>263</v>
      </c>
      <c r="J44" s="129">
        <v>183</v>
      </c>
      <c r="K44" s="137">
        <v>162</v>
      </c>
      <c r="L44" s="137"/>
      <c r="M44" s="137">
        <v>193</v>
      </c>
      <c r="N44" s="137">
        <v>306</v>
      </c>
      <c r="O44" s="137">
        <v>299</v>
      </c>
      <c r="P44" s="137">
        <v>347</v>
      </c>
      <c r="Q44" s="137">
        <v>297</v>
      </c>
      <c r="R44" s="146">
        <v>132</v>
      </c>
    </row>
    <row r="45" spans="1:18" ht="26.25" thickBot="1">
      <c r="A45" s="107" t="s">
        <v>13</v>
      </c>
      <c r="B45" s="145">
        <v>105484</v>
      </c>
      <c r="C45" s="108" t="s">
        <v>27</v>
      </c>
      <c r="D45" s="143" t="s">
        <v>53</v>
      </c>
      <c r="E45" s="129">
        <v>244.55</v>
      </c>
      <c r="F45" s="129">
        <v>289.91000000000003</v>
      </c>
      <c r="G45" s="144">
        <v>225</v>
      </c>
      <c r="H45" s="144">
        <v>182</v>
      </c>
      <c r="I45" s="129">
        <v>189</v>
      </c>
      <c r="J45" s="129">
        <v>229</v>
      </c>
      <c r="K45" s="137">
        <v>108</v>
      </c>
      <c r="L45" s="137">
        <v>79</v>
      </c>
      <c r="M45" s="137"/>
      <c r="N45" s="137"/>
      <c r="O45" s="137"/>
      <c r="P45" s="137"/>
      <c r="Q45" s="137">
        <v>131</v>
      </c>
      <c r="R45" s="146">
        <v>150</v>
      </c>
    </row>
    <row r="46" spans="1:18" ht="26.25" thickBot="1">
      <c r="A46" s="107" t="s">
        <v>14</v>
      </c>
      <c r="B46" s="145">
        <v>38092</v>
      </c>
      <c r="C46" s="108" t="s">
        <v>28</v>
      </c>
      <c r="D46" s="143" t="s">
        <v>53</v>
      </c>
      <c r="E46" s="129">
        <v>289.23</v>
      </c>
      <c r="F46" s="129">
        <v>319.38</v>
      </c>
      <c r="G46" s="144">
        <v>164</v>
      </c>
      <c r="H46" s="144">
        <v>126</v>
      </c>
      <c r="I46" s="129">
        <v>126</v>
      </c>
      <c r="J46" s="129">
        <v>162</v>
      </c>
      <c r="K46" s="137">
        <v>127</v>
      </c>
      <c r="L46" s="137">
        <v>183</v>
      </c>
      <c r="M46" s="137"/>
      <c r="N46" s="137"/>
      <c r="O46" s="137">
        <v>51</v>
      </c>
      <c r="P46" s="137">
        <v>133</v>
      </c>
      <c r="Q46" s="137">
        <v>89</v>
      </c>
      <c r="R46" s="146">
        <v>73</v>
      </c>
    </row>
    <row r="47" spans="1:18" ht="26.25" thickBot="1">
      <c r="A47" s="107" t="s">
        <v>15</v>
      </c>
      <c r="B47" s="145">
        <v>30138</v>
      </c>
      <c r="C47" s="108" t="s">
        <v>29</v>
      </c>
      <c r="D47" s="143" t="s">
        <v>53</v>
      </c>
      <c r="E47" s="129">
        <v>287.68</v>
      </c>
      <c r="F47" s="129">
        <v>289.48</v>
      </c>
      <c r="G47" s="144">
        <v>230</v>
      </c>
      <c r="H47" s="144">
        <v>215</v>
      </c>
      <c r="I47" s="129">
        <v>254</v>
      </c>
      <c r="J47" s="129">
        <v>218</v>
      </c>
      <c r="K47" s="137">
        <v>173</v>
      </c>
      <c r="L47" s="137">
        <v>56</v>
      </c>
      <c r="M47" s="137"/>
      <c r="N47" s="137">
        <v>243</v>
      </c>
      <c r="O47" s="137">
        <v>217</v>
      </c>
      <c r="P47" s="137">
        <v>185</v>
      </c>
      <c r="Q47" s="137">
        <v>155</v>
      </c>
      <c r="R47" s="146">
        <v>112</v>
      </c>
    </row>
    <row r="48" spans="1:18" ht="25.5">
      <c r="A48" s="164" t="s">
        <v>16</v>
      </c>
      <c r="B48" s="161">
        <v>95385</v>
      </c>
      <c r="C48" s="23" t="s">
        <v>30</v>
      </c>
      <c r="D48" s="52" t="s">
        <v>53</v>
      </c>
      <c r="E48" s="53">
        <v>198.33</v>
      </c>
      <c r="F48" s="53">
        <v>195.2</v>
      </c>
      <c r="G48" s="54">
        <v>73</v>
      </c>
      <c r="H48" s="54">
        <v>154</v>
      </c>
      <c r="I48" s="53">
        <v>160</v>
      </c>
      <c r="J48" s="53">
        <v>93</v>
      </c>
      <c r="K48" s="55"/>
      <c r="L48" s="55"/>
      <c r="M48" s="55">
        <v>44</v>
      </c>
      <c r="N48" s="55">
        <v>142</v>
      </c>
      <c r="O48" s="55">
        <v>133</v>
      </c>
      <c r="P48" s="55">
        <v>104</v>
      </c>
      <c r="Q48" s="55">
        <v>87</v>
      </c>
      <c r="R48" s="56">
        <v>110</v>
      </c>
    </row>
    <row r="49" spans="1:18" ht="25.5">
      <c r="A49" s="167"/>
      <c r="B49" s="162"/>
      <c r="C49" s="24" t="s">
        <v>31</v>
      </c>
      <c r="D49" s="49" t="s">
        <v>53</v>
      </c>
      <c r="E49" s="31">
        <v>205.31</v>
      </c>
      <c r="F49" s="31">
        <v>195.28</v>
      </c>
      <c r="G49" s="50">
        <v>191</v>
      </c>
      <c r="H49" s="50">
        <v>180</v>
      </c>
      <c r="I49" s="31">
        <v>148</v>
      </c>
      <c r="J49" s="31">
        <v>171</v>
      </c>
      <c r="K49" s="51"/>
      <c r="L49" s="51"/>
      <c r="M49" s="51"/>
      <c r="N49" s="51"/>
      <c r="O49" s="51"/>
      <c r="P49" s="51">
        <v>140</v>
      </c>
      <c r="Q49" s="51">
        <v>117</v>
      </c>
      <c r="R49" s="57">
        <v>123</v>
      </c>
    </row>
    <row r="50" spans="1:18" ht="13.5" thickBot="1">
      <c r="A50" s="168"/>
      <c r="B50" s="163"/>
      <c r="C50" s="138"/>
      <c r="D50" s="138"/>
      <c r="E50" s="139">
        <f t="shared" ref="E50:J50" si="5">SUM(E48:E49)</f>
        <v>403.64</v>
      </c>
      <c r="F50" s="139">
        <f t="shared" si="5"/>
        <v>390.48</v>
      </c>
      <c r="G50" s="139">
        <f t="shared" si="5"/>
        <v>264</v>
      </c>
      <c r="H50" s="139">
        <f t="shared" si="5"/>
        <v>334</v>
      </c>
      <c r="I50" s="139">
        <f t="shared" si="5"/>
        <v>308</v>
      </c>
      <c r="J50" s="139">
        <f t="shared" si="5"/>
        <v>264</v>
      </c>
      <c r="K50" s="140">
        <v>242</v>
      </c>
      <c r="L50" s="140">
        <v>306</v>
      </c>
      <c r="M50" s="140">
        <v>44</v>
      </c>
      <c r="N50" s="140">
        <v>142</v>
      </c>
      <c r="O50" s="140">
        <v>133</v>
      </c>
      <c r="P50" s="140">
        <v>122</v>
      </c>
      <c r="Q50" s="140">
        <v>102</v>
      </c>
      <c r="R50" s="147">
        <v>116.5</v>
      </c>
    </row>
    <row r="51" spans="1:18" ht="26.25" thickBot="1">
      <c r="A51" s="122" t="s">
        <v>17</v>
      </c>
      <c r="B51" s="145">
        <v>38741</v>
      </c>
      <c r="C51" s="108" t="s">
        <v>32</v>
      </c>
      <c r="D51" s="143" t="s">
        <v>53</v>
      </c>
      <c r="E51" s="129"/>
      <c r="F51" s="129"/>
      <c r="G51" s="144">
        <v>311</v>
      </c>
      <c r="H51" s="144">
        <v>234</v>
      </c>
      <c r="I51" s="129">
        <v>306</v>
      </c>
      <c r="J51" s="129">
        <v>216</v>
      </c>
      <c r="K51" s="137">
        <v>217</v>
      </c>
      <c r="L51" s="137">
        <v>94</v>
      </c>
      <c r="M51" s="137"/>
      <c r="N51" s="137">
        <v>124</v>
      </c>
      <c r="O51" s="137">
        <v>74</v>
      </c>
      <c r="P51" s="137">
        <v>147</v>
      </c>
      <c r="Q51" s="137">
        <v>94</v>
      </c>
      <c r="R51" s="146">
        <v>175</v>
      </c>
    </row>
    <row r="52" spans="1:18" ht="33.75" customHeight="1" thickBot="1">
      <c r="A52" s="157" t="s">
        <v>42</v>
      </c>
      <c r="B52" s="158"/>
      <c r="C52" s="158"/>
      <c r="D52" s="61"/>
      <c r="E52" s="62">
        <v>35</v>
      </c>
      <c r="F52" s="62">
        <v>35</v>
      </c>
      <c r="G52" s="58">
        <v>35</v>
      </c>
      <c r="H52" s="58">
        <v>35</v>
      </c>
      <c r="I52" s="58">
        <v>35</v>
      </c>
      <c r="J52" s="58">
        <v>35</v>
      </c>
      <c r="K52" s="58">
        <v>35</v>
      </c>
      <c r="L52" s="58">
        <v>35</v>
      </c>
      <c r="M52" s="58">
        <v>35</v>
      </c>
      <c r="N52" s="58">
        <v>35</v>
      </c>
      <c r="O52" s="59">
        <v>35</v>
      </c>
      <c r="P52" s="59">
        <v>35</v>
      </c>
      <c r="Q52" s="59">
        <v>35</v>
      </c>
      <c r="R52" s="60">
        <v>35</v>
      </c>
    </row>
    <row r="54" spans="1:18" ht="15">
      <c r="A54" s="27" t="s">
        <v>69</v>
      </c>
    </row>
    <row r="55" spans="1:18" ht="15">
      <c r="A55" s="27" t="s">
        <v>70</v>
      </c>
    </row>
    <row r="56" spans="1:18" ht="13.5" thickBot="1"/>
    <row r="57" spans="1:18">
      <c r="C57" s="36"/>
      <c r="D57" s="63"/>
      <c r="E57" s="37">
        <v>2004</v>
      </c>
      <c r="F57" s="37">
        <v>2005</v>
      </c>
      <c r="G57" s="37">
        <v>2006</v>
      </c>
      <c r="H57" s="37">
        <v>2007</v>
      </c>
      <c r="I57" s="37">
        <v>2008</v>
      </c>
      <c r="J57" s="37">
        <v>2009</v>
      </c>
      <c r="K57" s="38">
        <v>2010</v>
      </c>
      <c r="L57" s="38">
        <v>2011</v>
      </c>
      <c r="M57" s="38">
        <v>2012</v>
      </c>
      <c r="N57" s="68">
        <v>2013</v>
      </c>
      <c r="O57" s="151">
        <v>2014</v>
      </c>
      <c r="P57" s="152">
        <v>2015</v>
      </c>
      <c r="Q57" s="152">
        <v>2016</v>
      </c>
      <c r="R57" s="153">
        <v>2017</v>
      </c>
    </row>
    <row r="58" spans="1:18">
      <c r="C58" s="39" t="s">
        <v>36</v>
      </c>
      <c r="D58" s="29" t="s">
        <v>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29">
        <v>0</v>
      </c>
      <c r="L58" s="29">
        <v>0</v>
      </c>
      <c r="M58" s="29">
        <v>0</v>
      </c>
      <c r="N58" s="69">
        <v>0</v>
      </c>
      <c r="O58" s="29">
        <v>0</v>
      </c>
      <c r="P58" s="69">
        <v>0</v>
      </c>
      <c r="Q58" s="69">
        <v>0</v>
      </c>
      <c r="R58" s="64">
        <v>0</v>
      </c>
    </row>
    <row r="59" spans="1:18">
      <c r="C59" s="39" t="s">
        <v>37</v>
      </c>
      <c r="D59" s="29" t="s">
        <v>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29">
        <v>0</v>
      </c>
      <c r="L59" s="29">
        <v>0</v>
      </c>
      <c r="M59" s="29">
        <v>0</v>
      </c>
      <c r="N59" s="69">
        <v>0</v>
      </c>
      <c r="O59" s="29">
        <v>0</v>
      </c>
      <c r="P59" s="69">
        <v>0</v>
      </c>
      <c r="Q59" s="69">
        <v>0</v>
      </c>
      <c r="R59" s="64">
        <v>0</v>
      </c>
    </row>
    <row r="60" spans="1:18">
      <c r="C60" s="39" t="s">
        <v>38</v>
      </c>
      <c r="D60" s="29" t="s">
        <v>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29">
        <v>0</v>
      </c>
      <c r="L60" s="29">
        <v>0</v>
      </c>
      <c r="M60" s="29">
        <v>0</v>
      </c>
      <c r="N60" s="69">
        <v>0</v>
      </c>
      <c r="O60" s="29">
        <v>0</v>
      </c>
      <c r="P60" s="69">
        <v>0</v>
      </c>
      <c r="Q60" s="69">
        <v>0</v>
      </c>
      <c r="R60" s="64">
        <v>0</v>
      </c>
    </row>
    <row r="61" spans="1:18" ht="13.5" thickBot="1">
      <c r="C61" s="42" t="s">
        <v>39</v>
      </c>
      <c r="D61" s="43" t="s">
        <v>52</v>
      </c>
      <c r="E61" s="65">
        <v>100</v>
      </c>
      <c r="F61" s="65">
        <v>100</v>
      </c>
      <c r="G61" s="65">
        <v>100</v>
      </c>
      <c r="H61" s="65">
        <v>100</v>
      </c>
      <c r="I61" s="65">
        <v>100</v>
      </c>
      <c r="J61" s="65">
        <v>100</v>
      </c>
      <c r="K61" s="43">
        <v>100</v>
      </c>
      <c r="L61" s="43">
        <v>100</v>
      </c>
      <c r="M61" s="43">
        <v>100</v>
      </c>
      <c r="N61" s="70">
        <v>100</v>
      </c>
      <c r="O61" s="43">
        <v>100</v>
      </c>
      <c r="P61" s="70">
        <v>100</v>
      </c>
      <c r="Q61" s="70">
        <v>100</v>
      </c>
      <c r="R61" s="66">
        <v>100</v>
      </c>
    </row>
    <row r="62" spans="1:18">
      <c r="D62" s="44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6" spans="1:1">
      <c r="A66" s="34" t="s">
        <v>59</v>
      </c>
    </row>
    <row r="67" spans="1:1" ht="15">
      <c r="A67" s="67" t="s">
        <v>61</v>
      </c>
    </row>
  </sheetData>
  <mergeCells count="13">
    <mergeCell ref="A52:C52"/>
    <mergeCell ref="A13:B13"/>
    <mergeCell ref="B35:B40"/>
    <mergeCell ref="B41:B43"/>
    <mergeCell ref="B48:B50"/>
    <mergeCell ref="A35:A40"/>
    <mergeCell ref="A41:A43"/>
    <mergeCell ref="A48:A50"/>
    <mergeCell ref="B21:C21"/>
    <mergeCell ref="B22:C22"/>
    <mergeCell ref="B23:C23"/>
    <mergeCell ref="B24:C24"/>
    <mergeCell ref="B20:C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PM10 concentration</vt:lpstr>
      <vt:lpstr>PM10 % of population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Katerina Nikolovska</cp:lastModifiedBy>
  <dcterms:created xsi:type="dcterms:W3CDTF">2013-04-30T08:12:33Z</dcterms:created>
  <dcterms:modified xsi:type="dcterms:W3CDTF">2019-09-17T09:07:27Z</dcterms:modified>
</cp:coreProperties>
</file>